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53222"/>
  <mc:AlternateContent xmlns:mc="http://schemas.openxmlformats.org/markup-compatibility/2006">
    <mc:Choice Requires="x15">
      <x15ac:absPath xmlns:x15ac="http://schemas.microsoft.com/office/spreadsheetml/2010/11/ac" url="C:\Users\dblizzard\Documents\BUDGET\"/>
    </mc:Choice>
  </mc:AlternateContent>
  <bookViews>
    <workbookView xWindow="0" yWindow="0" windowWidth="25125" windowHeight="12000" firstSheet="10" activeTab="10"/>
  </bookViews>
  <sheets>
    <sheet name="XCONSOLIDATION" sheetId="3" state="veryHidden" r:id="rId1"/>
    <sheet name="XDATAGLOBAL" sheetId="4" state="veryHidden" r:id="rId2"/>
    <sheet name="XDATAACCOUNT" sheetId="5" state="veryHidden" r:id="rId3"/>
    <sheet name="XDATAACCOUNTPROJECT" sheetId="6" state="veryHidden" r:id="rId4"/>
    <sheet name="XDATAPROJECT" sheetId="7" state="veryHidden" r:id="rId5"/>
    <sheet name="XDATACOMPANY" sheetId="8" state="veryHidden" r:id="rId6"/>
    <sheet name="XDATACONTROL" sheetId="9" state="veryHidden" r:id="rId7"/>
    <sheet name="XDATAEXERCISE" sheetId="10" state="veryHidden" r:id="rId8"/>
    <sheet name="XDATABUDGET" sheetId="11" state="veryHidden" r:id="rId9"/>
    <sheet name="XDATAACCOUNTBUDGET" sheetId="12" state="veryHidden" r:id="rId10"/>
    <sheet name="Summary" sheetId="105" r:id="rId11"/>
    <sheet name="Budget 2019-2020 - Detail" sheetId="106" r:id="rId12"/>
    <sheet name="Fees" sheetId="93" r:id="rId13"/>
    <sheet name="CUPE Salary grid" sheetId="94" state="hidden" r:id="rId14"/>
    <sheet name="Staff Salaries" sheetId="83" state="hidden" r:id="rId15"/>
    <sheet name="Telephone" sheetId="104" state="hidden" r:id="rId16"/>
    <sheet name="IT" sheetId="103" state="hidden" r:id="rId17"/>
    <sheet name="Advocacy Centre" sheetId="100" state="hidden" r:id="rId18"/>
    <sheet name="Academic Initiatives" sheetId="72" state="hidden" r:id="rId19"/>
    <sheet name="BIPOC Initiatives" sheetId="79" state="hidden" r:id="rId20"/>
    <sheet name="Campaigns" sheetId="73" state="hidden" r:id="rId21"/>
    <sheet name="Community Action Fund" sheetId="88" state="hidden" r:id="rId22"/>
    <sheet name="Design &amp; Communications" sheetId="101" state="hidden" r:id="rId23"/>
    <sheet name="Elections" sheetId="80" state="hidden" r:id="rId24"/>
    <sheet name="Executive Salaries" sheetId="90" state="hidden" r:id="rId25"/>
    <sheet name="HOJO" sheetId="96" state="hidden" r:id="rId26"/>
    <sheet name="Legal Information Clinic" sheetId="91" state="hidden" r:id="rId27"/>
    <sheet name="Loyola Initiatives" sheetId="75" state="hidden" r:id="rId28"/>
    <sheet name="Office Expenses" sheetId="102" state="hidden" r:id="rId29"/>
    <sheet name="Orientation" sheetId="76" state="hidden" r:id="rId30"/>
    <sheet name="Peer Support Recovery Service" sheetId="98" state="hidden" r:id="rId31"/>
    <sheet name="Speaker Series" sheetId="74" state="hidden" r:id="rId32"/>
    <sheet name="Student Life Initiaitves" sheetId="81" state="hidden" r:id="rId33"/>
    <sheet name="Sustainability Initiatives" sheetId="77" state="hidden" r:id="rId34"/>
    <sheet name="Woodnote Housing Coop" sheetId="97" state="hidden" r:id="rId35"/>
    <sheet name="Period" sheetId="42" state="hidden" r:id="rId36"/>
    <sheet name="XDATAPARAM" sheetId="2" state="veryHidden" r:id="rId37"/>
    <sheet name="XCONSO_1" sheetId="68" state="veryHidden" r:id="rId38"/>
  </sheets>
  <definedNames>
    <definedName name="CSU_ADVOCACY">#REF!</definedName>
    <definedName name="CSU_ALL">#REF!</definedName>
    <definedName name="CSU_CLUBS">#REF!</definedName>
    <definedName name="CSU_HOJO">#REF!</definedName>
    <definedName name="CSU_LIC">#REF!</definedName>
    <definedName name="PERIODS">Period!$A$1:$B$12</definedName>
    <definedName name="_xlnm.Print_Area" localSheetId="24">'Executive Salaries'!$A$1:$D$60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9" i="83" l="1"/>
  <c r="I79" i="83" s="1"/>
  <c r="M79" i="83" l="1"/>
  <c r="P79" i="83"/>
  <c r="L79" i="83"/>
  <c r="K79" i="83"/>
  <c r="Q79" i="83" s="1"/>
  <c r="O79" i="83"/>
  <c r="N79" i="83"/>
  <c r="G20" i="80"/>
  <c r="H20" i="80"/>
  <c r="I18" i="80"/>
  <c r="I20" i="80" l="1"/>
  <c r="I109" i="83" l="1"/>
  <c r="I101" i="83"/>
  <c r="H22" i="83" l="1"/>
  <c r="I22" i="83" s="1"/>
  <c r="H23" i="83"/>
  <c r="I23" i="83" s="1"/>
  <c r="H21" i="83"/>
  <c r="N23" i="83" l="1"/>
  <c r="K23" i="83"/>
  <c r="O23" i="83"/>
  <c r="L23" i="83"/>
  <c r="P23" i="83"/>
  <c r="M23" i="83"/>
  <c r="Q23" i="83" l="1"/>
  <c r="D21" i="91"/>
  <c r="D12" i="91"/>
  <c r="C12" i="91"/>
  <c r="D12" i="96" l="1"/>
  <c r="I9" i="80"/>
  <c r="B19" i="72"/>
  <c r="B23" i="72"/>
  <c r="B30" i="72"/>
  <c r="B35" i="72"/>
  <c r="H6" i="88"/>
  <c r="H7" i="88"/>
  <c r="H8" i="88"/>
  <c r="H9" i="88"/>
  <c r="H10" i="88"/>
  <c r="C10" i="88"/>
  <c r="C31" i="88"/>
  <c r="F16" i="88"/>
  <c r="G16" i="88"/>
  <c r="C42" i="73"/>
  <c r="C43" i="73"/>
  <c r="C44" i="73"/>
  <c r="C45" i="73"/>
  <c r="C46" i="73"/>
  <c r="C47" i="73"/>
  <c r="C48" i="73"/>
  <c r="C49" i="73"/>
  <c r="C41" i="73"/>
  <c r="C32" i="73"/>
  <c r="C33" i="73"/>
  <c r="C34" i="73"/>
  <c r="C35" i="73"/>
  <c r="C36" i="73"/>
  <c r="C37" i="73"/>
  <c r="C38" i="73"/>
  <c r="C31" i="73"/>
  <c r="B29" i="73"/>
  <c r="C28" i="73"/>
  <c r="C27" i="73"/>
  <c r="C26" i="73"/>
  <c r="C24" i="73"/>
  <c r="C21" i="73"/>
  <c r="C19" i="73"/>
  <c r="C16" i="73"/>
  <c r="C9" i="73"/>
  <c r="C10" i="73"/>
  <c r="C11" i="73"/>
  <c r="C8" i="73"/>
  <c r="B50" i="73"/>
  <c r="B39" i="73"/>
  <c r="B22" i="73"/>
  <c r="B17" i="73"/>
  <c r="B12" i="73"/>
  <c r="C50" i="79"/>
  <c r="C48" i="79"/>
  <c r="C49" i="79"/>
  <c r="C47" i="79"/>
  <c r="C36" i="79"/>
  <c r="C37" i="79"/>
  <c r="C38" i="79"/>
  <c r="C39" i="79"/>
  <c r="C40" i="79"/>
  <c r="C41" i="79"/>
  <c r="C42" i="79"/>
  <c r="C43" i="79"/>
  <c r="C35" i="79"/>
  <c r="C19" i="79"/>
  <c r="C31" i="79"/>
  <c r="C30" i="79"/>
  <c r="B19" i="79"/>
  <c r="B30" i="79"/>
  <c r="B44" i="79"/>
  <c r="B50" i="79"/>
  <c r="B52" i="79" l="1"/>
  <c r="B37" i="72"/>
  <c r="H16" i="88"/>
  <c r="C32" i="88"/>
  <c r="B52" i="73"/>
  <c r="B31" i="79"/>
  <c r="B31" i="104" l="1"/>
  <c r="B20" i="104"/>
  <c r="B10" i="104"/>
  <c r="B32" i="104" l="1"/>
  <c r="E42" i="103" l="1"/>
  <c r="D42" i="103"/>
  <c r="E27" i="103"/>
  <c r="E35" i="103" s="1"/>
  <c r="D27" i="103"/>
  <c r="E20" i="103"/>
  <c r="D20" i="103"/>
  <c r="D35" i="103" l="1"/>
  <c r="C13" i="93" l="1"/>
  <c r="D13" i="93"/>
  <c r="E13" i="93"/>
  <c r="F13" i="93"/>
  <c r="G13" i="93"/>
  <c r="B13" i="93"/>
  <c r="C46" i="96"/>
  <c r="D46" i="96"/>
  <c r="E46" i="96"/>
  <c r="H46" i="96"/>
  <c r="C47" i="96"/>
  <c r="D47" i="96"/>
  <c r="E47" i="96"/>
  <c r="H47" i="96"/>
  <c r="C48" i="96"/>
  <c r="D48" i="96"/>
  <c r="E48" i="96"/>
  <c r="H48" i="96"/>
  <c r="C49" i="96"/>
  <c r="D49" i="96"/>
  <c r="E49" i="96"/>
  <c r="H49" i="96"/>
  <c r="C50" i="96"/>
  <c r="D50" i="96"/>
  <c r="E50" i="96"/>
  <c r="H50" i="96"/>
  <c r="C51" i="96"/>
  <c r="D51" i="96"/>
  <c r="E51" i="96"/>
  <c r="H51" i="96"/>
  <c r="C52" i="96"/>
  <c r="D52" i="96"/>
  <c r="E52" i="96"/>
  <c r="H52" i="96"/>
  <c r="C53" i="96"/>
  <c r="D53" i="96"/>
  <c r="E53" i="96"/>
  <c r="H53" i="96"/>
  <c r="C54" i="96"/>
  <c r="D54" i="96"/>
  <c r="E54" i="96"/>
  <c r="H54" i="96"/>
  <c r="C55" i="96"/>
  <c r="D55" i="96"/>
  <c r="E55" i="96"/>
  <c r="H55" i="96"/>
  <c r="C56" i="96"/>
  <c r="D56" i="96"/>
  <c r="E56" i="96"/>
  <c r="H56" i="96"/>
  <c r="C57" i="96"/>
  <c r="D57" i="96"/>
  <c r="E57" i="96"/>
  <c r="H57" i="96"/>
  <c r="C58" i="96"/>
  <c r="D58" i="96"/>
  <c r="E58" i="96"/>
  <c r="H58" i="96"/>
  <c r="C59" i="96"/>
  <c r="D59" i="96"/>
  <c r="E59" i="96"/>
  <c r="F59" i="96"/>
  <c r="G59" i="96"/>
  <c r="H59" i="96"/>
  <c r="C60" i="96"/>
  <c r="D60" i="96"/>
  <c r="E60" i="96"/>
  <c r="F60" i="96"/>
  <c r="G60" i="96"/>
  <c r="H60" i="96"/>
  <c r="C61" i="96"/>
  <c r="D61" i="96"/>
  <c r="E61" i="96"/>
  <c r="F61" i="96"/>
  <c r="G61" i="96"/>
  <c r="H61" i="96"/>
  <c r="H24" i="83"/>
  <c r="I24" i="83" s="1"/>
  <c r="D49" i="102"/>
  <c r="C49" i="102"/>
  <c r="B49" i="102"/>
  <c r="D38" i="102"/>
  <c r="C38" i="102"/>
  <c r="B38" i="102"/>
  <c r="D27" i="102"/>
  <c r="C27" i="102"/>
  <c r="B27" i="102"/>
  <c r="D18" i="102"/>
  <c r="C18" i="102"/>
  <c r="B18" i="102"/>
  <c r="B30" i="101"/>
  <c r="B20" i="101"/>
  <c r="B31" i="101" s="1"/>
  <c r="B13" i="101"/>
  <c r="R6" i="83"/>
  <c r="G84" i="83"/>
  <c r="G85" i="83" s="1"/>
  <c r="F84" i="83"/>
  <c r="F85" i="83" s="1"/>
  <c r="E84" i="83"/>
  <c r="E85" i="83" s="1"/>
  <c r="D84" i="83"/>
  <c r="D85" i="83" s="1"/>
  <c r="D34" i="100"/>
  <c r="E30" i="100"/>
  <c r="E37" i="100"/>
  <c r="D28" i="100"/>
  <c r="C28" i="100"/>
  <c r="E27" i="100"/>
  <c r="C24" i="100"/>
  <c r="E19" i="100"/>
  <c r="E18" i="100"/>
  <c r="E17" i="100"/>
  <c r="E13" i="100"/>
  <c r="C12" i="100"/>
  <c r="C14" i="100" s="1"/>
  <c r="E11" i="100"/>
  <c r="E10" i="100"/>
  <c r="E9" i="100"/>
  <c r="D12" i="100"/>
  <c r="D14" i="100" s="1"/>
  <c r="H72" i="83"/>
  <c r="H73" i="83"/>
  <c r="H74" i="83"/>
  <c r="H75" i="83"/>
  <c r="H76" i="83"/>
  <c r="H77" i="83"/>
  <c r="H78" i="83"/>
  <c r="H80" i="83"/>
  <c r="H81" i="83"/>
  <c r="H82" i="83"/>
  <c r="H71" i="83"/>
  <c r="M24" i="83" l="1"/>
  <c r="E34" i="100"/>
  <c r="N24" i="83"/>
  <c r="P24" i="83"/>
  <c r="L24" i="83"/>
  <c r="O24" i="83"/>
  <c r="K24" i="83"/>
  <c r="E49" i="102"/>
  <c r="B50" i="102"/>
  <c r="D50" i="102"/>
  <c r="E38" i="102"/>
  <c r="C50" i="102"/>
  <c r="E27" i="102"/>
  <c r="E18" i="102"/>
  <c r="H84" i="83"/>
  <c r="H85" i="83" s="1"/>
  <c r="E8" i="100"/>
  <c r="C36" i="100"/>
  <c r="C38" i="100" s="1"/>
  <c r="E14" i="100"/>
  <c r="E12" i="100"/>
  <c r="E28" i="100"/>
  <c r="Q24" i="83" l="1"/>
  <c r="E50" i="102"/>
  <c r="D17" i="98"/>
  <c r="D18" i="98"/>
  <c r="D19" i="98"/>
  <c r="D20" i="98"/>
  <c r="D21" i="98"/>
  <c r="D22" i="98"/>
  <c r="D23" i="98"/>
  <c r="D24" i="98"/>
  <c r="D25" i="98"/>
  <c r="D26" i="98"/>
  <c r="D27" i="98"/>
  <c r="D16" i="98"/>
  <c r="D12" i="98"/>
  <c r="D13" i="98"/>
  <c r="C14" i="98"/>
  <c r="C28" i="98"/>
  <c r="B28" i="98"/>
  <c r="K22" i="83"/>
  <c r="C31" i="98" l="1"/>
  <c r="B10" i="98"/>
  <c r="D10" i="98" s="1"/>
  <c r="D28" i="98"/>
  <c r="N22" i="83"/>
  <c r="M22" i="83"/>
  <c r="P22" i="83"/>
  <c r="L22" i="83"/>
  <c r="O22" i="83"/>
  <c r="E8" i="72"/>
  <c r="E9" i="72"/>
  <c r="E10" i="72"/>
  <c r="E11" i="72"/>
  <c r="E12" i="72"/>
  <c r="E13" i="72"/>
  <c r="E14" i="72"/>
  <c r="E15" i="72"/>
  <c r="E16" i="72"/>
  <c r="E17" i="72"/>
  <c r="E18" i="72"/>
  <c r="E7" i="72"/>
  <c r="E64" i="83"/>
  <c r="E63" i="83"/>
  <c r="C62" i="96" s="1"/>
  <c r="E65" i="83"/>
  <c r="D65" i="83"/>
  <c r="J35" i="97"/>
  <c r="J28" i="97"/>
  <c r="K13" i="97"/>
  <c r="K12" i="97"/>
  <c r="K11" i="97"/>
  <c r="K9" i="97"/>
  <c r="K8" i="97"/>
  <c r="Q22" i="83" l="1"/>
  <c r="B11" i="98" s="1"/>
  <c r="B4" i="97"/>
  <c r="B39" i="97"/>
  <c r="F37" i="97"/>
  <c r="F32" i="97"/>
  <c r="F10" i="97"/>
  <c r="F17" i="97" s="1"/>
  <c r="B17" i="97" l="1"/>
  <c r="K6" i="97"/>
  <c r="K19" i="97" s="1"/>
  <c r="K16" i="97" s="1"/>
  <c r="D11" i="98"/>
  <c r="B14" i="98"/>
  <c r="B41" i="97"/>
  <c r="F39" i="97"/>
  <c r="K60" i="83"/>
  <c r="I59" i="96" s="1"/>
  <c r="H49" i="83"/>
  <c r="F47" i="96" s="1"/>
  <c r="F48" i="96"/>
  <c r="H50" i="83"/>
  <c r="F49" i="96" s="1"/>
  <c r="H51" i="83"/>
  <c r="F50" i="96" s="1"/>
  <c r="H52" i="83"/>
  <c r="F51" i="96" s="1"/>
  <c r="H53" i="83"/>
  <c r="F52" i="96" s="1"/>
  <c r="H54" i="83"/>
  <c r="F53" i="96" s="1"/>
  <c r="H55" i="83"/>
  <c r="F54" i="96" s="1"/>
  <c r="H56" i="83"/>
  <c r="F55" i="96" s="1"/>
  <c r="H57" i="83"/>
  <c r="F56" i="96" s="1"/>
  <c r="H58" i="83"/>
  <c r="F57" i="96" s="1"/>
  <c r="H59" i="83"/>
  <c r="F58" i="96" s="1"/>
  <c r="K61" i="83"/>
  <c r="I60" i="96" s="1"/>
  <c r="H48" i="83"/>
  <c r="F46" i="96" s="1"/>
  <c r="H8" i="83"/>
  <c r="E31" i="96"/>
  <c r="D30" i="96"/>
  <c r="C30" i="96"/>
  <c r="E29" i="96"/>
  <c r="E28" i="96"/>
  <c r="E27" i="96"/>
  <c r="E26" i="96"/>
  <c r="E25" i="96"/>
  <c r="E22" i="96"/>
  <c r="C21" i="96"/>
  <c r="C12" i="96"/>
  <c r="C14" i="96" s="1"/>
  <c r="E11" i="96"/>
  <c r="E10" i="96"/>
  <c r="E9" i="96"/>
  <c r="E8" i="96"/>
  <c r="E7" i="96"/>
  <c r="B31" i="98" l="1"/>
  <c r="D14" i="98"/>
  <c r="D31" i="98" s="1"/>
  <c r="N60" i="83"/>
  <c r="L59" i="96" s="1"/>
  <c r="D14" i="96"/>
  <c r="F41" i="97"/>
  <c r="E30" i="96"/>
  <c r="C32" i="96"/>
  <c r="C34" i="96" s="1"/>
  <c r="M60" i="83"/>
  <c r="K59" i="96" s="1"/>
  <c r="P60" i="83"/>
  <c r="N59" i="96" s="1"/>
  <c r="L60" i="83"/>
  <c r="J59" i="96" s="1"/>
  <c r="O60" i="83"/>
  <c r="M59" i="96" s="1"/>
  <c r="N61" i="83"/>
  <c r="L60" i="96" s="1"/>
  <c r="M61" i="83"/>
  <c r="K60" i="96" s="1"/>
  <c r="P61" i="83"/>
  <c r="N60" i="96" s="1"/>
  <c r="L61" i="83"/>
  <c r="J60" i="96" s="1"/>
  <c r="O61" i="83"/>
  <c r="M60" i="96" s="1"/>
  <c r="E6" i="96"/>
  <c r="E12" i="96" s="1"/>
  <c r="E14" i="96" s="1"/>
  <c r="Q60" i="83" l="1"/>
  <c r="O59" i="96" s="1"/>
  <c r="Q61" i="83"/>
  <c r="O60" i="96" s="1"/>
  <c r="C39" i="90" l="1"/>
  <c r="G58" i="90" l="1"/>
  <c r="G60" i="90" s="1"/>
  <c r="C40" i="90"/>
  <c r="C41" i="90" s="1"/>
  <c r="C32" i="90"/>
  <c r="C31" i="90"/>
  <c r="C30" i="90"/>
  <c r="C29" i="90"/>
  <c r="C28" i="90"/>
  <c r="C27" i="90"/>
  <c r="C26" i="90"/>
  <c r="C25" i="90"/>
  <c r="C24" i="90"/>
  <c r="C23" i="90"/>
  <c r="C22" i="90"/>
  <c r="C21" i="90"/>
  <c r="C20" i="90"/>
  <c r="C19" i="90"/>
  <c r="C18" i="90"/>
  <c r="C17" i="90"/>
  <c r="C16" i="90"/>
  <c r="C15" i="90"/>
  <c r="C14" i="90"/>
  <c r="C13" i="90"/>
  <c r="C12" i="90"/>
  <c r="C11" i="90"/>
  <c r="C10" i="90"/>
  <c r="C9" i="90"/>
  <c r="C8" i="90"/>
  <c r="C7" i="90"/>
  <c r="B7" i="90"/>
  <c r="B8" i="90" s="1"/>
  <c r="B9" i="90" s="1"/>
  <c r="B10" i="90" s="1"/>
  <c r="B11" i="90" s="1"/>
  <c r="B12" i="90" s="1"/>
  <c r="B13" i="90" s="1"/>
  <c r="B14" i="90" s="1"/>
  <c r="B15" i="90" s="1"/>
  <c r="B16" i="90" s="1"/>
  <c r="B17" i="90" s="1"/>
  <c r="B18" i="90" s="1"/>
  <c r="B19" i="90" s="1"/>
  <c r="B20" i="90" s="1"/>
  <c r="B21" i="90" s="1"/>
  <c r="B22" i="90" s="1"/>
  <c r="B23" i="90" s="1"/>
  <c r="B24" i="90" s="1"/>
  <c r="B25" i="90" s="1"/>
  <c r="B26" i="90" s="1"/>
  <c r="B27" i="90" s="1"/>
  <c r="B28" i="90" s="1"/>
  <c r="B29" i="90" s="1"/>
  <c r="B30" i="90" s="1"/>
  <c r="B31" i="90" s="1"/>
  <c r="B32" i="90" s="1"/>
  <c r="C6" i="90"/>
  <c r="M109" i="83"/>
  <c r="G109" i="83"/>
  <c r="N104" i="83"/>
  <c r="L104" i="83"/>
  <c r="K104" i="83"/>
  <c r="G104" i="83"/>
  <c r="F104" i="83"/>
  <c r="E104" i="83"/>
  <c r="D104" i="83"/>
  <c r="P102" i="83"/>
  <c r="O102" i="83"/>
  <c r="N102" i="83"/>
  <c r="M102" i="83"/>
  <c r="L102" i="83"/>
  <c r="K102" i="83"/>
  <c r="I102" i="83"/>
  <c r="P101" i="83"/>
  <c r="O101" i="83"/>
  <c r="N101" i="83"/>
  <c r="M101" i="83"/>
  <c r="L101" i="83"/>
  <c r="K101" i="83"/>
  <c r="G95" i="83"/>
  <c r="F95" i="83"/>
  <c r="E95" i="83"/>
  <c r="D95" i="83"/>
  <c r="N94" i="83"/>
  <c r="M94" i="83"/>
  <c r="L94" i="83"/>
  <c r="K94" i="83"/>
  <c r="H93" i="83"/>
  <c r="I93" i="83" s="1"/>
  <c r="H92" i="83"/>
  <c r="I92" i="83" s="1"/>
  <c r="H91" i="83"/>
  <c r="I91" i="83" s="1"/>
  <c r="P83" i="83"/>
  <c r="O83" i="83"/>
  <c r="N83" i="83"/>
  <c r="M83" i="83"/>
  <c r="L83" i="83"/>
  <c r="K83" i="83"/>
  <c r="I82" i="83"/>
  <c r="I81" i="83"/>
  <c r="I80" i="83"/>
  <c r="I78" i="83"/>
  <c r="I77" i="83"/>
  <c r="I76" i="83"/>
  <c r="I75" i="83"/>
  <c r="I73" i="83"/>
  <c r="I72" i="83"/>
  <c r="C71" i="83"/>
  <c r="G63" i="83"/>
  <c r="F63" i="83"/>
  <c r="D63" i="83"/>
  <c r="P62" i="83"/>
  <c r="N61" i="96" s="1"/>
  <c r="O62" i="83"/>
  <c r="M61" i="96" s="1"/>
  <c r="N62" i="83"/>
  <c r="L61" i="96" s="1"/>
  <c r="M62" i="83"/>
  <c r="K61" i="96" s="1"/>
  <c r="L62" i="83"/>
  <c r="J61" i="96" s="1"/>
  <c r="K62" i="83"/>
  <c r="I61" i="96" s="1"/>
  <c r="I59" i="83"/>
  <c r="I58" i="83"/>
  <c r="I57" i="83"/>
  <c r="I56" i="83"/>
  <c r="G55" i="96" s="1"/>
  <c r="I55" i="83"/>
  <c r="I54" i="83"/>
  <c r="I53" i="83"/>
  <c r="I52" i="83"/>
  <c r="G51" i="96" s="1"/>
  <c r="I51" i="83"/>
  <c r="I50" i="83"/>
  <c r="I49" i="83"/>
  <c r="G47" i="96" s="1"/>
  <c r="I48" i="83"/>
  <c r="G42" i="83"/>
  <c r="F42" i="83"/>
  <c r="E42" i="83"/>
  <c r="D42" i="83"/>
  <c r="H41" i="83"/>
  <c r="I41" i="83" s="1"/>
  <c r="M41" i="83" s="1"/>
  <c r="H40" i="83"/>
  <c r="I40" i="83" s="1"/>
  <c r="H39" i="83"/>
  <c r="I39" i="83" s="1"/>
  <c r="M39" i="83" s="1"/>
  <c r="H38" i="83"/>
  <c r="I38" i="83" s="1"/>
  <c r="H37" i="83"/>
  <c r="I37" i="83" s="1"/>
  <c r="N37" i="83" s="1"/>
  <c r="H36" i="83"/>
  <c r="I36" i="83" s="1"/>
  <c r="O36" i="83" s="1"/>
  <c r="H35" i="83"/>
  <c r="G28" i="83"/>
  <c r="F28" i="83"/>
  <c r="E28" i="83"/>
  <c r="D28" i="83"/>
  <c r="P27" i="83"/>
  <c r="O27" i="83"/>
  <c r="N27" i="83"/>
  <c r="M27" i="83"/>
  <c r="L27" i="83"/>
  <c r="K27" i="83"/>
  <c r="H25" i="83"/>
  <c r="I25" i="83" s="1"/>
  <c r="I21" i="83"/>
  <c r="O21" i="83" s="1"/>
  <c r="H20" i="83"/>
  <c r="I20" i="83" s="1"/>
  <c r="H19" i="83"/>
  <c r="I19" i="83" s="1"/>
  <c r="H18" i="83"/>
  <c r="I18" i="83" s="1"/>
  <c r="H17" i="83"/>
  <c r="I17" i="83" s="1"/>
  <c r="O17" i="83" s="1"/>
  <c r="H16" i="83"/>
  <c r="I16" i="83" s="1"/>
  <c r="H15" i="83"/>
  <c r="I15" i="83" s="1"/>
  <c r="H14" i="83"/>
  <c r="I14" i="83" s="1"/>
  <c r="H13" i="83"/>
  <c r="I13" i="83" s="1"/>
  <c r="O13" i="83" s="1"/>
  <c r="H12" i="83"/>
  <c r="I12" i="83" s="1"/>
  <c r="H11" i="83"/>
  <c r="I11" i="83" s="1"/>
  <c r="H10" i="83"/>
  <c r="I10" i="83" s="1"/>
  <c r="H9" i="83"/>
  <c r="I9" i="83" s="1"/>
  <c r="O9" i="83" s="1"/>
  <c r="I8" i="83"/>
  <c r="M11" i="83" l="1"/>
  <c r="I28" i="83"/>
  <c r="D22" i="100"/>
  <c r="M53" i="83"/>
  <c r="K52" i="96" s="1"/>
  <c r="G52" i="96"/>
  <c r="P54" i="83"/>
  <c r="N53" i="96" s="1"/>
  <c r="G53" i="96"/>
  <c r="P58" i="83"/>
  <c r="N57" i="96" s="1"/>
  <c r="G57" i="96"/>
  <c r="K48" i="96"/>
  <c r="G48" i="96"/>
  <c r="M57" i="83"/>
  <c r="K56" i="96" s="1"/>
  <c r="G56" i="96"/>
  <c r="O51" i="83"/>
  <c r="M50" i="96" s="1"/>
  <c r="G50" i="96"/>
  <c r="O55" i="83"/>
  <c r="M54" i="96" s="1"/>
  <c r="G54" i="96"/>
  <c r="O59" i="83"/>
  <c r="M58" i="96" s="1"/>
  <c r="G58" i="96"/>
  <c r="P50" i="83"/>
  <c r="N49" i="96" s="1"/>
  <c r="G49" i="96"/>
  <c r="O48" i="83"/>
  <c r="M46" i="96" s="1"/>
  <c r="G46" i="96"/>
  <c r="G64" i="83"/>
  <c r="E62" i="96"/>
  <c r="D64" i="83"/>
  <c r="F64" i="83"/>
  <c r="D62" i="96"/>
  <c r="N75" i="83"/>
  <c r="M76" i="83"/>
  <c r="M80" i="83"/>
  <c r="M72" i="83"/>
  <c r="P77" i="83"/>
  <c r="O78" i="83"/>
  <c r="N82" i="83"/>
  <c r="I74" i="83"/>
  <c r="P74" i="83" s="1"/>
  <c r="K37" i="83"/>
  <c r="M82" i="83"/>
  <c r="H42" i="83"/>
  <c r="O41" i="83"/>
  <c r="M19" i="83"/>
  <c r="L19" i="83"/>
  <c r="M15" i="83"/>
  <c r="L15" i="83"/>
  <c r="L11" i="83"/>
  <c r="Q83" i="83"/>
  <c r="P81" i="83"/>
  <c r="Q102" i="83"/>
  <c r="M38" i="83"/>
  <c r="L38" i="83"/>
  <c r="K38" i="83"/>
  <c r="P38" i="83"/>
  <c r="N38" i="83"/>
  <c r="N40" i="83"/>
  <c r="L40" i="83"/>
  <c r="P40" i="83"/>
  <c r="N49" i="83"/>
  <c r="L47" i="96" s="1"/>
  <c r="P49" i="83"/>
  <c r="N47" i="96" s="1"/>
  <c r="L49" i="83"/>
  <c r="J47" i="96" s="1"/>
  <c r="N52" i="83"/>
  <c r="L51" i="96" s="1"/>
  <c r="P52" i="83"/>
  <c r="N51" i="96" s="1"/>
  <c r="L52" i="83"/>
  <c r="J51" i="96" s="1"/>
  <c r="N56" i="83"/>
  <c r="L55" i="96" s="1"/>
  <c r="P56" i="83"/>
  <c r="N55" i="96" s="1"/>
  <c r="L56" i="83"/>
  <c r="J55" i="96" s="1"/>
  <c r="N93" i="83"/>
  <c r="L93" i="83"/>
  <c r="K93" i="83"/>
  <c r="P93" i="83"/>
  <c r="O93" i="83"/>
  <c r="P11" i="83"/>
  <c r="P15" i="83"/>
  <c r="P19" i="83"/>
  <c r="L37" i="83"/>
  <c r="K48" i="83"/>
  <c r="I46" i="96" s="1"/>
  <c r="I48" i="96"/>
  <c r="L50" i="83"/>
  <c r="J49" i="96" s="1"/>
  <c r="K51" i="83"/>
  <c r="I50" i="96" s="1"/>
  <c r="K53" i="83"/>
  <c r="I52" i="96" s="1"/>
  <c r="L54" i="83"/>
  <c r="J53" i="96" s="1"/>
  <c r="K55" i="83"/>
  <c r="I54" i="96" s="1"/>
  <c r="K57" i="83"/>
  <c r="I56" i="96" s="1"/>
  <c r="L58" i="83"/>
  <c r="J57" i="96" s="1"/>
  <c r="K59" i="83"/>
  <c r="I58" i="96" s="1"/>
  <c r="Q62" i="83"/>
  <c r="O61" i="96" s="1"/>
  <c r="O82" i="83"/>
  <c r="Q101" i="83"/>
  <c r="Q27" i="83"/>
  <c r="M37" i="83"/>
  <c r="K41" i="83"/>
  <c r="M48" i="83"/>
  <c r="K46" i="96" s="1"/>
  <c r="M48" i="96"/>
  <c r="N50" i="83"/>
  <c r="L49" i="96" s="1"/>
  <c r="M51" i="83"/>
  <c r="K50" i="96" s="1"/>
  <c r="O53" i="83"/>
  <c r="M52" i="96" s="1"/>
  <c r="N54" i="83"/>
  <c r="L53" i="96" s="1"/>
  <c r="M55" i="83"/>
  <c r="K54" i="96" s="1"/>
  <c r="O57" i="83"/>
  <c r="M56" i="96" s="1"/>
  <c r="N58" i="83"/>
  <c r="L57" i="96" s="1"/>
  <c r="M59" i="83"/>
  <c r="K58" i="96" s="1"/>
  <c r="H63" i="83"/>
  <c r="K82" i="83"/>
  <c r="P82" i="83"/>
  <c r="I104" i="83"/>
  <c r="C33" i="90"/>
  <c r="P37" i="83"/>
  <c r="I71" i="83"/>
  <c r="I84" i="83" s="1"/>
  <c r="I85" i="83" s="1"/>
  <c r="L82" i="83"/>
  <c r="C34" i="90"/>
  <c r="C42" i="90"/>
  <c r="N10" i="83"/>
  <c r="P10" i="83"/>
  <c r="L10" i="83"/>
  <c r="O10" i="83"/>
  <c r="K10" i="83"/>
  <c r="M10" i="83"/>
  <c r="N14" i="83"/>
  <c r="M14" i="83"/>
  <c r="P14" i="83"/>
  <c r="L14" i="83"/>
  <c r="O14" i="83"/>
  <c r="K14" i="83"/>
  <c r="N18" i="83"/>
  <c r="P18" i="83"/>
  <c r="L18" i="83"/>
  <c r="O18" i="83"/>
  <c r="K18" i="83"/>
  <c r="M18" i="83"/>
  <c r="N25" i="83"/>
  <c r="M25" i="83"/>
  <c r="P25" i="83"/>
  <c r="L25" i="83"/>
  <c r="O25" i="83"/>
  <c r="K25" i="83"/>
  <c r="P8" i="83"/>
  <c r="L8" i="83"/>
  <c r="O8" i="83"/>
  <c r="N8" i="83"/>
  <c r="M8" i="83"/>
  <c r="K8" i="83"/>
  <c r="P12" i="83"/>
  <c r="L12" i="83"/>
  <c r="K12" i="83"/>
  <c r="N12" i="83"/>
  <c r="M12" i="83"/>
  <c r="O12" i="83"/>
  <c r="P16" i="83"/>
  <c r="L16" i="83"/>
  <c r="O16" i="83"/>
  <c r="N16" i="83"/>
  <c r="M16" i="83"/>
  <c r="K16" i="83"/>
  <c r="P20" i="83"/>
  <c r="L20" i="83"/>
  <c r="K20" i="83"/>
  <c r="O20" i="83"/>
  <c r="N20" i="83"/>
  <c r="M20" i="83"/>
  <c r="N13" i="83"/>
  <c r="M73" i="83"/>
  <c r="O73" i="83"/>
  <c r="K73" i="83"/>
  <c r="L9" i="83"/>
  <c r="P9" i="83"/>
  <c r="N11" i="83"/>
  <c r="L13" i="83"/>
  <c r="P13" i="83"/>
  <c r="N15" i="83"/>
  <c r="L17" i="83"/>
  <c r="P17" i="83"/>
  <c r="N19" i="83"/>
  <c r="L21" i="83"/>
  <c r="P21" i="83"/>
  <c r="L36" i="83"/>
  <c r="P39" i="83"/>
  <c r="L39" i="83"/>
  <c r="O39" i="83"/>
  <c r="N72" i="83"/>
  <c r="P72" i="83"/>
  <c r="L72" i="83"/>
  <c r="N73" i="83"/>
  <c r="O75" i="83"/>
  <c r="K75" i="83"/>
  <c r="M75" i="83"/>
  <c r="N76" i="83"/>
  <c r="P76" i="83"/>
  <c r="L76" i="83"/>
  <c r="N77" i="83"/>
  <c r="M78" i="83"/>
  <c r="N80" i="83"/>
  <c r="P80" i="83"/>
  <c r="L80" i="83"/>
  <c r="N81" i="83"/>
  <c r="I95" i="83"/>
  <c r="M91" i="83"/>
  <c r="P91" i="83"/>
  <c r="L91" i="83"/>
  <c r="O91" i="83"/>
  <c r="K91" i="83"/>
  <c r="M9" i="83"/>
  <c r="K11" i="83"/>
  <c r="O11" i="83"/>
  <c r="M13" i="83"/>
  <c r="K15" i="83"/>
  <c r="O15" i="83"/>
  <c r="M17" i="83"/>
  <c r="K19" i="83"/>
  <c r="O19" i="83"/>
  <c r="M21" i="83"/>
  <c r="I35" i="83"/>
  <c r="M36" i="83"/>
  <c r="O37" i="83"/>
  <c r="O38" i="83"/>
  <c r="K39" i="83"/>
  <c r="P48" i="83"/>
  <c r="N46" i="96" s="1"/>
  <c r="L48" i="83"/>
  <c r="J46" i="96" s="1"/>
  <c r="I63" i="83"/>
  <c r="G62" i="96" s="1"/>
  <c r="N48" i="83"/>
  <c r="L46" i="96" s="1"/>
  <c r="M50" i="83"/>
  <c r="K49" i="96" s="1"/>
  <c r="O50" i="83"/>
  <c r="M49" i="96" s="1"/>
  <c r="K50" i="83"/>
  <c r="I49" i="96" s="1"/>
  <c r="P51" i="83"/>
  <c r="N50" i="96" s="1"/>
  <c r="L51" i="83"/>
  <c r="J50" i="96" s="1"/>
  <c r="N51" i="83"/>
  <c r="L50" i="96" s="1"/>
  <c r="M54" i="83"/>
  <c r="K53" i="96" s="1"/>
  <c r="O54" i="83"/>
  <c r="M53" i="96" s="1"/>
  <c r="K54" i="83"/>
  <c r="I53" i="96" s="1"/>
  <c r="P55" i="83"/>
  <c r="N54" i="96" s="1"/>
  <c r="L55" i="83"/>
  <c r="J54" i="96" s="1"/>
  <c r="N55" i="83"/>
  <c r="L54" i="96" s="1"/>
  <c r="M58" i="83"/>
  <c r="K57" i="96" s="1"/>
  <c r="O58" i="83"/>
  <c r="M57" i="96" s="1"/>
  <c r="K58" i="83"/>
  <c r="I57" i="96" s="1"/>
  <c r="P59" i="83"/>
  <c r="N58" i="96" s="1"/>
  <c r="L59" i="83"/>
  <c r="J58" i="96" s="1"/>
  <c r="N59" i="83"/>
  <c r="L58" i="96" s="1"/>
  <c r="K72" i="83"/>
  <c r="P73" i="83"/>
  <c r="L75" i="83"/>
  <c r="K76" i="83"/>
  <c r="K80" i="83"/>
  <c r="N91" i="83"/>
  <c r="N9" i="83"/>
  <c r="N17" i="83"/>
  <c r="N36" i="83"/>
  <c r="P78" i="83"/>
  <c r="L78" i="83"/>
  <c r="N78" i="83"/>
  <c r="P92" i="83"/>
  <c r="L92" i="83"/>
  <c r="O92" i="83"/>
  <c r="K92" i="83"/>
  <c r="N92" i="83"/>
  <c r="N21" i="83"/>
  <c r="H28" i="83"/>
  <c r="M77" i="83"/>
  <c r="O77" i="83"/>
  <c r="K77" i="83"/>
  <c r="M81" i="83"/>
  <c r="O81" i="83"/>
  <c r="K81" i="83"/>
  <c r="K9" i="83"/>
  <c r="K13" i="83"/>
  <c r="K17" i="83"/>
  <c r="K21" i="83"/>
  <c r="K36" i="83"/>
  <c r="P36" i="83"/>
  <c r="N39" i="83"/>
  <c r="M40" i="83"/>
  <c r="O40" i="83"/>
  <c r="K40" i="83"/>
  <c r="P41" i="83"/>
  <c r="L41" i="83"/>
  <c r="N41" i="83"/>
  <c r="O49" i="83"/>
  <c r="M47" i="96" s="1"/>
  <c r="K49" i="83"/>
  <c r="I47" i="96" s="1"/>
  <c r="M49" i="83"/>
  <c r="K47" i="96" s="1"/>
  <c r="L48" i="96"/>
  <c r="N48" i="96"/>
  <c r="J48" i="96"/>
  <c r="O52" i="83"/>
  <c r="M51" i="96" s="1"/>
  <c r="K52" i="83"/>
  <c r="I51" i="96" s="1"/>
  <c r="M52" i="83"/>
  <c r="K51" i="96" s="1"/>
  <c r="N53" i="83"/>
  <c r="L52" i="96" s="1"/>
  <c r="P53" i="83"/>
  <c r="N52" i="96" s="1"/>
  <c r="L53" i="83"/>
  <c r="J52" i="96" s="1"/>
  <c r="O56" i="83"/>
  <c r="M55" i="96" s="1"/>
  <c r="K56" i="83"/>
  <c r="I55" i="96" s="1"/>
  <c r="M56" i="83"/>
  <c r="K55" i="96" s="1"/>
  <c r="N57" i="83"/>
  <c r="L56" i="96" s="1"/>
  <c r="P57" i="83"/>
  <c r="N56" i="96" s="1"/>
  <c r="L57" i="83"/>
  <c r="J56" i="96" s="1"/>
  <c r="O72" i="83"/>
  <c r="L73" i="83"/>
  <c r="P75" i="83"/>
  <c r="O76" i="83"/>
  <c r="L77" i="83"/>
  <c r="K78" i="83"/>
  <c r="O80" i="83"/>
  <c r="L81" i="83"/>
  <c r="H95" i="83"/>
  <c r="M92" i="83"/>
  <c r="P109" i="83"/>
  <c r="O109" i="83"/>
  <c r="K109" i="83"/>
  <c r="N109" i="83"/>
  <c r="J109" i="83"/>
  <c r="M93" i="83"/>
  <c r="E22" i="100" l="1"/>
  <c r="I29" i="83"/>
  <c r="K74" i="83"/>
  <c r="N74" i="83"/>
  <c r="C43" i="90"/>
  <c r="D20" i="100"/>
  <c r="C35" i="90"/>
  <c r="C36" i="90" s="1"/>
  <c r="C45" i="90" s="1"/>
  <c r="C47" i="90"/>
  <c r="C48" i="90" s="1"/>
  <c r="H64" i="83"/>
  <c r="F62" i="96"/>
  <c r="P104" i="83"/>
  <c r="L74" i="83"/>
  <c r="O71" i="83"/>
  <c r="O74" i="83"/>
  <c r="M74" i="83"/>
  <c r="N71" i="83"/>
  <c r="D19" i="96"/>
  <c r="I65" i="83"/>
  <c r="K95" i="83"/>
  <c r="Q37" i="83"/>
  <c r="M71" i="83"/>
  <c r="P95" i="83"/>
  <c r="O63" i="83"/>
  <c r="M62" i="96" s="1"/>
  <c r="L63" i="83"/>
  <c r="J62" i="96" s="1"/>
  <c r="Q53" i="83"/>
  <c r="O52" i="96" s="1"/>
  <c r="L28" i="83"/>
  <c r="Q9" i="83"/>
  <c r="N95" i="83"/>
  <c r="M95" i="83"/>
  <c r="P28" i="83"/>
  <c r="Q21" i="83"/>
  <c r="N63" i="83"/>
  <c r="L62" i="96" s="1"/>
  <c r="O95" i="83"/>
  <c r="N28" i="83"/>
  <c r="Q10" i="83"/>
  <c r="M63" i="83"/>
  <c r="K62" i="96" s="1"/>
  <c r="K63" i="83"/>
  <c r="I62" i="96" s="1"/>
  <c r="K28" i="83"/>
  <c r="Q93" i="83"/>
  <c r="Q52" i="83"/>
  <c r="O51" i="96" s="1"/>
  <c r="Q36" i="83"/>
  <c r="P63" i="83"/>
  <c r="N62" i="96" s="1"/>
  <c r="M28" i="83"/>
  <c r="L95" i="83"/>
  <c r="O28" i="83"/>
  <c r="M104" i="83"/>
  <c r="Q41" i="83"/>
  <c r="J104" i="83"/>
  <c r="Q38" i="83"/>
  <c r="O48" i="96"/>
  <c r="O104" i="83"/>
  <c r="Q76" i="83"/>
  <c r="Q55" i="83"/>
  <c r="O54" i="96" s="1"/>
  <c r="Q48" i="83"/>
  <c r="O46" i="96" s="1"/>
  <c r="Q15" i="83"/>
  <c r="L71" i="83"/>
  <c r="K71" i="83"/>
  <c r="Q82" i="83"/>
  <c r="Q18" i="83"/>
  <c r="Q57" i="83"/>
  <c r="O56" i="96" s="1"/>
  <c r="Q59" i="83"/>
  <c r="O58" i="96" s="1"/>
  <c r="Q54" i="83"/>
  <c r="O53" i="96" s="1"/>
  <c r="Q51" i="83"/>
  <c r="O50" i="96" s="1"/>
  <c r="P71" i="83"/>
  <c r="P84" i="83" s="1"/>
  <c r="P85" i="83" s="1"/>
  <c r="Q20" i="83"/>
  <c r="Q12" i="83"/>
  <c r="Q77" i="83"/>
  <c r="Q109" i="83"/>
  <c r="Q56" i="83"/>
  <c r="O55" i="96" s="1"/>
  <c r="Q49" i="83"/>
  <c r="O47" i="96" s="1"/>
  <c r="Q17" i="83"/>
  <c r="Q92" i="83"/>
  <c r="Q80" i="83"/>
  <c r="Q39" i="83"/>
  <c r="P35" i="83"/>
  <c r="P42" i="83" s="1"/>
  <c r="L35" i="83"/>
  <c r="L42" i="83" s="1"/>
  <c r="N35" i="83"/>
  <c r="N42" i="83" s="1"/>
  <c r="I42" i="83"/>
  <c r="M35" i="83"/>
  <c r="M42" i="83" s="1"/>
  <c r="O35" i="83"/>
  <c r="O42" i="83" s="1"/>
  <c r="K35" i="83"/>
  <c r="K42" i="83" s="1"/>
  <c r="Q91" i="83"/>
  <c r="Q75" i="83"/>
  <c r="Q78" i="83"/>
  <c r="Q40" i="83"/>
  <c r="Q13" i="83"/>
  <c r="Q72" i="83"/>
  <c r="Q58" i="83"/>
  <c r="O57" i="96" s="1"/>
  <c r="Q50" i="83"/>
  <c r="O49" i="96" s="1"/>
  <c r="J63" i="83"/>
  <c r="H62" i="96" s="1"/>
  <c r="Q11" i="83"/>
  <c r="J95" i="83"/>
  <c r="Q16" i="83"/>
  <c r="Q8" i="83"/>
  <c r="Q73" i="83"/>
  <c r="Q81" i="83"/>
  <c r="Q19" i="83"/>
  <c r="J28" i="83"/>
  <c r="Q25" i="83"/>
  <c r="Q14" i="83"/>
  <c r="Q28" i="83" l="1"/>
  <c r="N84" i="83"/>
  <c r="N85" i="83" s="1"/>
  <c r="D23" i="100"/>
  <c r="C37" i="90"/>
  <c r="L84" i="83"/>
  <c r="L85" i="83" s="1"/>
  <c r="O84" i="83"/>
  <c r="O114" i="83" s="1"/>
  <c r="M84" i="83"/>
  <c r="M85" i="83" s="1"/>
  <c r="K84" i="83"/>
  <c r="K85" i="83" s="1"/>
  <c r="Q74" i="83"/>
  <c r="J84" i="83"/>
  <c r="E19" i="96"/>
  <c r="Q71" i="83"/>
  <c r="Q104" i="83"/>
  <c r="R104" i="83" s="1"/>
  <c r="Q95" i="83"/>
  <c r="Q63" i="83"/>
  <c r="Q35" i="83"/>
  <c r="Q42" i="83" s="1"/>
  <c r="J42" i="83"/>
  <c r="P114" i="83"/>
  <c r="R109" i="83"/>
  <c r="I114" i="83"/>
  <c r="O62" i="96" l="1"/>
  <c r="E23" i="100"/>
  <c r="N114" i="83"/>
  <c r="C46" i="90"/>
  <c r="C50" i="90" s="1"/>
  <c r="C49" i="90"/>
  <c r="Q84" i="83"/>
  <c r="D21" i="100" s="1"/>
  <c r="O85" i="83"/>
  <c r="J85" i="83"/>
  <c r="L114" i="83"/>
  <c r="M114" i="83"/>
  <c r="R95" i="83"/>
  <c r="E20" i="100"/>
  <c r="D20" i="96"/>
  <c r="R63" i="83"/>
  <c r="P62" i="96" s="1"/>
  <c r="Q29" i="83"/>
  <c r="R28" i="83"/>
  <c r="R42" i="83"/>
  <c r="K114" i="83"/>
  <c r="J114" i="83"/>
  <c r="C55" i="90" l="1"/>
  <c r="C59" i="90"/>
  <c r="C54" i="90"/>
  <c r="C57" i="90"/>
  <c r="C53" i="90"/>
  <c r="C56" i="90"/>
  <c r="E21" i="100"/>
  <c r="Q85" i="83"/>
  <c r="R84" i="83"/>
  <c r="E20" i="96"/>
  <c r="D21" i="96"/>
  <c r="T28" i="83"/>
  <c r="Q114" i="83"/>
  <c r="C19" i="72"/>
  <c r="D19" i="72"/>
  <c r="E21" i="72"/>
  <c r="E22" i="72"/>
  <c r="C23" i="72"/>
  <c r="D23" i="72"/>
  <c r="E25" i="72"/>
  <c r="E26" i="72"/>
  <c r="E27" i="72"/>
  <c r="E28" i="72"/>
  <c r="E29" i="72"/>
  <c r="C30" i="72"/>
  <c r="D30" i="72"/>
  <c r="E32" i="72"/>
  <c r="E33" i="72"/>
  <c r="E34" i="72"/>
  <c r="C35" i="72"/>
  <c r="D35" i="72"/>
  <c r="R85" i="83" l="1"/>
  <c r="E23" i="72"/>
  <c r="C60" i="90"/>
  <c r="D24" i="100"/>
  <c r="D36" i="100" s="1"/>
  <c r="D38" i="100" s="1"/>
  <c r="R114" i="83"/>
  <c r="S114" i="83" s="1"/>
  <c r="E21" i="96"/>
  <c r="D32" i="96"/>
  <c r="E30" i="72"/>
  <c r="E35" i="72"/>
  <c r="C37" i="72"/>
  <c r="D37" i="72"/>
  <c r="E19" i="72"/>
  <c r="R116" i="83" l="1"/>
  <c r="E24" i="100"/>
  <c r="E38" i="100"/>
  <c r="E36" i="100"/>
  <c r="E32" i="96"/>
  <c r="D34" i="96"/>
  <c r="E37" i="72"/>
  <c r="E34" i="96" l="1"/>
  <c r="C21" i="91" l="1"/>
  <c r="C22" i="91" s="1"/>
  <c r="D22" i="91" l="1"/>
  <c r="F10" i="74"/>
  <c r="B26" i="76" l="1"/>
  <c r="B13" i="76"/>
  <c r="B71" i="76" l="1"/>
  <c r="B30" i="81" l="1"/>
  <c r="B25" i="81"/>
  <c r="B19" i="81"/>
  <c r="F18" i="74"/>
  <c r="F34" i="73"/>
  <c r="B34" i="77"/>
  <c r="B29" i="77"/>
  <c r="B22" i="77"/>
  <c r="B17" i="77"/>
  <c r="B12" i="77"/>
  <c r="E39" i="73"/>
  <c r="F9" i="74"/>
  <c r="F11" i="74"/>
  <c r="F13" i="74"/>
  <c r="F14" i="74"/>
  <c r="F15" i="74"/>
  <c r="F8" i="74"/>
  <c r="D16" i="74"/>
  <c r="E16" i="74"/>
  <c r="B16" i="74"/>
  <c r="C19" i="74"/>
  <c r="D12" i="74"/>
  <c r="D19" i="74" s="1"/>
  <c r="E12" i="74"/>
  <c r="E19" i="74" s="1"/>
  <c r="B12" i="74"/>
  <c r="B19" i="74" s="1"/>
  <c r="F48" i="73"/>
  <c r="F42" i="73"/>
  <c r="F38" i="73"/>
  <c r="F37" i="73"/>
  <c r="F35" i="73"/>
  <c r="F31" i="73"/>
  <c r="F28" i="73"/>
  <c r="F27" i="73"/>
  <c r="C50" i="73"/>
  <c r="D50" i="73"/>
  <c r="E50" i="73"/>
  <c r="C39" i="73"/>
  <c r="D39" i="73"/>
  <c r="C29" i="73"/>
  <c r="D29" i="73"/>
  <c r="E29" i="73"/>
  <c r="C22" i="73"/>
  <c r="D22" i="73"/>
  <c r="E22" i="73"/>
  <c r="C17" i="73"/>
  <c r="D17" i="73"/>
  <c r="E17" i="73"/>
  <c r="C12" i="73"/>
  <c r="D12" i="73"/>
  <c r="E12" i="73"/>
  <c r="F9" i="73"/>
  <c r="F10" i="73"/>
  <c r="F11" i="73"/>
  <c r="F13" i="73"/>
  <c r="F14" i="73"/>
  <c r="F15" i="73"/>
  <c r="F16" i="73"/>
  <c r="F18" i="73"/>
  <c r="F19" i="73"/>
  <c r="F20" i="73"/>
  <c r="F21" i="73"/>
  <c r="F23" i="73"/>
  <c r="F24" i="73"/>
  <c r="F25" i="73"/>
  <c r="F26" i="73"/>
  <c r="F30" i="73"/>
  <c r="F32" i="73"/>
  <c r="F33" i="73"/>
  <c r="F36" i="73"/>
  <c r="F40" i="73"/>
  <c r="F41" i="73"/>
  <c r="F43" i="73"/>
  <c r="F44" i="73"/>
  <c r="F45" i="73"/>
  <c r="F46" i="73"/>
  <c r="F47" i="73"/>
  <c r="F49" i="73"/>
  <c r="F51" i="73"/>
  <c r="F8" i="73"/>
  <c r="B32" i="81" l="1"/>
  <c r="F17" i="73"/>
  <c r="F29" i="73"/>
  <c r="F12" i="73"/>
  <c r="F22" i="73"/>
  <c r="F39" i="73"/>
  <c r="D52" i="73"/>
  <c r="B36" i="77"/>
  <c r="B27" i="75"/>
  <c r="F16" i="74"/>
  <c r="F12" i="74"/>
  <c r="F50" i="73"/>
  <c r="C52" i="73"/>
  <c r="C36" i="77" l="1"/>
  <c r="F52" i="73"/>
  <c r="F19" i="74"/>
</calcChain>
</file>

<file path=xl/comments1.xml><?xml version="1.0" encoding="utf-8"?>
<comments xmlns="http://schemas.openxmlformats.org/spreadsheetml/2006/main">
  <authors>
    <author>Viken Himidian</author>
  </authors>
  <commentList>
    <comment ref="B5" authorId="0" shapeId="0">
      <text>
        <r>
          <rPr>
            <b/>
            <sz val="9"/>
            <color indexed="81"/>
            <rFont val="Tahoma"/>
            <family val="2"/>
          </rPr>
          <t>Viken Himidian:</t>
        </r>
        <r>
          <rPr>
            <sz val="9"/>
            <color indexed="81"/>
            <rFont val="Tahoma"/>
            <family val="2"/>
          </rPr>
          <t xml:space="preserve">
=XPERIOD()</t>
        </r>
      </text>
    </comment>
  </commentList>
</comments>
</file>

<file path=xl/sharedStrings.xml><?xml version="1.0" encoding="utf-8"?>
<sst xmlns="http://schemas.openxmlformats.org/spreadsheetml/2006/main" count="4228" uniqueCount="1446">
  <si>
    <t>CiID</t>
  </si>
  <si>
    <t>AccS</t>
  </si>
  <si>
    <t>AccM</t>
  </si>
  <si>
    <t>Item</t>
  </si>
  <si>
    <t>Hachage</t>
  </si>
  <si>
    <t>Identifier</t>
  </si>
  <si>
    <t>PeriodFrom</t>
  </si>
  <si>
    <t>PeriodTo</t>
  </si>
  <si>
    <t>PeriodType</t>
  </si>
  <si>
    <t>Exercise</t>
  </si>
  <si>
    <t>ChNumber</t>
  </si>
  <si>
    <t>ChCategory</t>
  </si>
  <si>
    <t>ChDescription</t>
  </si>
  <si>
    <t>ChGIFI</t>
  </si>
  <si>
    <t>ChBalances0</t>
  </si>
  <si>
    <t>ChBalances1</t>
  </si>
  <si>
    <t>ChBalances2</t>
  </si>
  <si>
    <t>ChBalances3</t>
  </si>
  <si>
    <t>ChBalances4</t>
  </si>
  <si>
    <t>ChBalances5</t>
  </si>
  <si>
    <t>ChBalances6</t>
  </si>
  <si>
    <t>ChBalances7</t>
  </si>
  <si>
    <t>ChBalances8</t>
  </si>
  <si>
    <t>ChBalances9</t>
  </si>
  <si>
    <t>ChBalances10</t>
  </si>
  <si>
    <t>ChBalances11</t>
  </si>
  <si>
    <t>ChBalances12</t>
  </si>
  <si>
    <t>ChBalances13</t>
  </si>
  <si>
    <t>Group</t>
  </si>
  <si>
    <t>ProjectNumber</t>
  </si>
  <si>
    <t>CharterNumber</t>
  </si>
  <si>
    <t>PBalances0</t>
  </si>
  <si>
    <t>PBalances1</t>
  </si>
  <si>
    <t>PBalances2</t>
  </si>
  <si>
    <t>PBalances3</t>
  </si>
  <si>
    <t>PBalances4</t>
  </si>
  <si>
    <t>PBalances5</t>
  </si>
  <si>
    <t>PBalances6</t>
  </si>
  <si>
    <t>PBalances7</t>
  </si>
  <si>
    <t>PBalances8</t>
  </si>
  <si>
    <t>PBalances9</t>
  </si>
  <si>
    <t>PBalances10</t>
  </si>
  <si>
    <t>PBalances11</t>
  </si>
  <si>
    <t>PBalances12</t>
  </si>
  <si>
    <t>PBalances13</t>
  </si>
  <si>
    <t>PrNumber</t>
  </si>
  <si>
    <t>PrDescription</t>
  </si>
  <si>
    <t>CIName</t>
  </si>
  <si>
    <t>CICareOf</t>
  </si>
  <si>
    <t>CIAddress</t>
  </si>
  <si>
    <t>CICity</t>
  </si>
  <si>
    <t>CIPostalCode</t>
  </si>
  <si>
    <t>CICountry</t>
  </si>
  <si>
    <t>CILanguage</t>
  </si>
  <si>
    <t>CIProvince</t>
  </si>
  <si>
    <t>CurrentPeriod</t>
  </si>
  <si>
    <t>NumberOfPeriods</t>
  </si>
  <si>
    <t>BTitle1</t>
  </si>
  <si>
    <t>BTitle2</t>
  </si>
  <si>
    <t>BTitle3</t>
  </si>
  <si>
    <t>CurrentExercise</t>
  </si>
  <si>
    <t>NbExercises</t>
  </si>
  <si>
    <t>ExerciseNumber</t>
  </si>
  <si>
    <t>ExDescription</t>
  </si>
  <si>
    <t>NbOfPeriods</t>
  </si>
  <si>
    <t>BudgetNumber</t>
  </si>
  <si>
    <t>BudgetDesc</t>
  </si>
  <si>
    <t>BudgetKind</t>
  </si>
  <si>
    <t>Exercises</t>
  </si>
  <si>
    <t>Balances0</t>
  </si>
  <si>
    <t>Balances1</t>
  </si>
  <si>
    <t>Balances2</t>
  </si>
  <si>
    <t>Balances3</t>
  </si>
  <si>
    <t>Balances4</t>
  </si>
  <si>
    <t>Balances5</t>
  </si>
  <si>
    <t>Balances6</t>
  </si>
  <si>
    <t>Balances7</t>
  </si>
  <si>
    <t>Balances8</t>
  </si>
  <si>
    <t>Balances9</t>
  </si>
  <si>
    <t>Balances10</t>
  </si>
  <si>
    <t>Balances11</t>
  </si>
  <si>
    <t>Balances12</t>
  </si>
  <si>
    <t>Balances13</t>
  </si>
  <si>
    <t>#</t>
  </si>
  <si>
    <t>CSU</t>
  </si>
  <si>
    <t>CONCORDIA STUDENT UNION</t>
  </si>
  <si>
    <t>1455 DE MAISONNEUVE W. H-711</t>
  </si>
  <si>
    <t>MONTREAL</t>
  </si>
  <si>
    <t>H3G1M8</t>
  </si>
  <si>
    <t>Canada</t>
  </si>
  <si>
    <t>Quebec</t>
  </si>
  <si>
    <t>Fiscal year from 2017-06-01 to 2018-05-31</t>
  </si>
  <si>
    <t>PETTY CASH</t>
  </si>
  <si>
    <t>PEOPLES POTATO</t>
  </si>
  <si>
    <t>PETTY CASH FINANCE</t>
  </si>
  <si>
    <t>PETTY CASH ECO-QUARTIER</t>
  </si>
  <si>
    <t>PETTY CASH ORIENTATION</t>
  </si>
  <si>
    <t>SCOTIA BANK</t>
  </si>
  <si>
    <t>SCOTIA BANK US$ (5910-17)</t>
  </si>
  <si>
    <t>TRANSLATION OF US$ BANK ACCOUNT</t>
  </si>
  <si>
    <t>UNDEPOSITED FUNDS</t>
  </si>
  <si>
    <t>OPERATION SAVINGS ACCOUNT (2810-18)</t>
  </si>
  <si>
    <t>HEALTH SAVINGS ACCOUNT (2819-13)</t>
  </si>
  <si>
    <t>COMMUNITY ACTION FUND (04453-12)</t>
  </si>
  <si>
    <t>CONCORDIA STUDENT SAVINGS (03992 13)</t>
  </si>
  <si>
    <t>SCOTIA BANK GIC - STUDENT CENTRE FUND</t>
  </si>
  <si>
    <t>SCOTIA BANK GIC - STUDENT SPACE FUNDS- LEGAL CONT.</t>
  </si>
  <si>
    <t>PAY-PAL</t>
  </si>
  <si>
    <t>HEALTH PLAN BANK ACCOUNT - (01108 17)</t>
  </si>
  <si>
    <t>STUDENT CENTRE OPERATIONS BANK - do not use</t>
  </si>
  <si>
    <t>OPERATIONS BANK - SSAELC FUND (03424-16)</t>
  </si>
  <si>
    <t>NBCN (a)</t>
  </si>
  <si>
    <t>NBCN (a) PORTFOLIO VALUE FLUCTUATION</t>
  </si>
  <si>
    <t>NBCN (b)</t>
  </si>
  <si>
    <t>NBCN (b) PORTFOLIO VALUE FLUCTUATION</t>
  </si>
  <si>
    <t>CSU CDN EQUITIE(JFC) CAD funds  191157001</t>
  </si>
  <si>
    <t>RBC EQUITY PORTFOLIO VALUE FLUCTUATION</t>
  </si>
  <si>
    <t>CSU CDN BONDS(JFC) CAD funds 191158001</t>
  </si>
  <si>
    <t>RBC BONDS PORTFOLIO VALUE FLUCTUATION</t>
  </si>
  <si>
    <t>AG 1018 CSU OPERATIONS</t>
  </si>
  <si>
    <t>AG 1020 HEALTH PLAN</t>
  </si>
  <si>
    <t>AG 1019 MEDIA</t>
  </si>
  <si>
    <t>AG 1041 NON-ACADEMIC</t>
  </si>
  <si>
    <t>AG 1042 FINE-ARTS</t>
  </si>
  <si>
    <t>A419 GREENING OF MACKAY</t>
  </si>
  <si>
    <t>AG 1053 - IEAC</t>
  </si>
  <si>
    <t>AG 1065 - ADVOCACY</t>
  </si>
  <si>
    <t>AG 1083 -  SSAELC FUND (STUDENT SPACE, EDUCATION, LEGAL)</t>
  </si>
  <si>
    <t>AG 1088 - CSU OFF-CAMPUS HOUSING &amp; JOB BANK</t>
  </si>
  <si>
    <t>AG 1093 - HOJO (Fees 4008)</t>
  </si>
  <si>
    <t>AG 1094 - LIC (fees 4009)</t>
  </si>
  <si>
    <t>IN TRUST</t>
  </si>
  <si>
    <t>TRADE RECEIVABLES</t>
  </si>
  <si>
    <t>A RECEVOIR ASSOCIATIONS</t>
  </si>
  <si>
    <t>EMPLOYEE RECEIVABLE</t>
  </si>
  <si>
    <t>ECA RECEIVABLE</t>
  </si>
  <si>
    <t>ALLOWANCE FOR DOUBTFUL ACCOUNTS</t>
  </si>
  <si>
    <t>REGGIE'S  RECEIVABLE</t>
  </si>
  <si>
    <t>AG 1054 - STUDENT CENTER FUND</t>
  </si>
  <si>
    <t>RECEIVABLE - HELD IN TRUST</t>
  </si>
  <si>
    <t>OTHER RECEIVABLES</t>
  </si>
  <si>
    <t>GST PAID</t>
  </si>
  <si>
    <t>PST PAID</t>
  </si>
  <si>
    <t>PREPAID EXPENSES</t>
  </si>
  <si>
    <t>NEW YORK TRIP CLEARING ACCOUNT</t>
  </si>
  <si>
    <t>COMMUNITY OUTREACH CLEARING ACCOUNT</t>
  </si>
  <si>
    <t>INVESTMENT IN CCSP (10 UNITS)</t>
  </si>
  <si>
    <t>NON UTILISÉ</t>
  </si>
  <si>
    <t>COMPUTER EQUIPMENT</t>
  </si>
  <si>
    <t>ACC COMPUTER EQUIPMENT</t>
  </si>
  <si>
    <t>EQUIPMENT MEDIA</t>
  </si>
  <si>
    <t>ACC EQUIPMENT MEDIA</t>
  </si>
  <si>
    <t>LEASEHOLD IMPROVEMENTS</t>
  </si>
  <si>
    <t>ACC LEASEHOLD IMPROVEMENTS</t>
  </si>
  <si>
    <t>LEASEHOLD IMPROVEMENTS - HIVE</t>
  </si>
  <si>
    <t>ACC LEASEHOLD IMPROVEMENTS  - HIVE</t>
  </si>
  <si>
    <t>LEASEHOLD IMPROVEMENTS - REGGIES-HIVE</t>
  </si>
  <si>
    <t>ACC LEASEHOLD IMPROVEMENTS - REGGIES-HIVE</t>
  </si>
  <si>
    <t>FURNITURE</t>
  </si>
  <si>
    <t>ACC FURNITURE</t>
  </si>
  <si>
    <t>FURNITURE - HIVE</t>
  </si>
  <si>
    <t>ACC FURNITURE - HIVE</t>
  </si>
  <si>
    <t>HIVE COMPUTER EQUPMENT</t>
  </si>
  <si>
    <t>ACC HIVE COMPUTER EQUIPMENT</t>
  </si>
  <si>
    <t>GST CHARGED</t>
  </si>
  <si>
    <t>GST CHARGED - NE PAS UTILISER</t>
  </si>
  <si>
    <t>PST CHARGED</t>
  </si>
  <si>
    <t>PST CHARGED - NE PAS UTILISÉ</t>
  </si>
  <si>
    <t>ACCOUNT PAYABLE-TRADE</t>
  </si>
  <si>
    <t>ACCOUNTS PAYABLE - US</t>
  </si>
  <si>
    <t>CSST LIABILITY</t>
  </si>
  <si>
    <t>DAS PROVINCIAL</t>
  </si>
  <si>
    <t>DAS FEDERAL</t>
  </si>
  <si>
    <t>PAYROLL AND VACATION PAY ACCRUAL</t>
  </si>
  <si>
    <t>CUPE UNION DUES LIABILITY</t>
  </si>
  <si>
    <t>EDUCATION FUND LIABILITY</t>
  </si>
  <si>
    <t>HEALTH CARE LIABILITY</t>
  </si>
  <si>
    <t>HEALTH PLAN RESERVE FUND</t>
  </si>
  <si>
    <t>GENDER NEUTRAL WASHROOMS RESERVE</t>
  </si>
  <si>
    <t>ECO-QUARTIER LIABILITY</t>
  </si>
  <si>
    <t>GST CLEARING ACCOUNT</t>
  </si>
  <si>
    <t>GST - DIVULGATION VOLONTAIRE</t>
  </si>
  <si>
    <t>PST CLEARING ACCOUNT</t>
  </si>
  <si>
    <t>GST/PST - DIVULGATION VOLONTAIRE</t>
  </si>
  <si>
    <t>NON RESIDENT WITHHOLDING</t>
  </si>
  <si>
    <t>CONCORDIA FOOD COLLECTIVE</t>
  </si>
  <si>
    <t>SNOWBOARD CLUB</t>
  </si>
  <si>
    <t>HABITAT FOR HUMANITY</t>
  </si>
  <si>
    <t>FINE ARTS LIABILITY</t>
  </si>
  <si>
    <t>FASA LIABILITY</t>
  </si>
  <si>
    <t>MEDIA FUND LIABILITY</t>
  </si>
  <si>
    <t>CCSCB LIABILITY</t>
  </si>
  <si>
    <t>DEFFERED REVENUE</t>
  </si>
  <si>
    <t>ACCRUED LIABILITIES</t>
  </si>
  <si>
    <t>DEFERRED LIABILITY</t>
  </si>
  <si>
    <t>REGGIE'S PAYABLE</t>
  </si>
  <si>
    <t>SHAREHOLDER'S DEFICIENCY</t>
  </si>
  <si>
    <t>LOSS DUE TO SUBSIDIARY</t>
  </si>
  <si>
    <t>ADVANCES TO SUBSIDIARY</t>
  </si>
  <si>
    <t>ajustement vérification</t>
  </si>
  <si>
    <t>UNRESTRICTED NET ASSETS</t>
  </si>
  <si>
    <t>INVESTED IN CAPITAL ASSETS</t>
  </si>
  <si>
    <t>STUDENT SPACE, ACCESS, EDUCATION, LEGAL CONTINGENCY FUND</t>
  </si>
  <si>
    <t>STUDENT CENTER FUNDS</t>
  </si>
  <si>
    <t>INACTIVE</t>
  </si>
  <si>
    <t>ACCESS CONCORDIA</t>
  </si>
  <si>
    <t>STUDENT FEES</t>
  </si>
  <si>
    <t>IEAC FEES</t>
  </si>
  <si>
    <t>CLUB FEES</t>
  </si>
  <si>
    <t>STUDENT CENTER FEE (AG 1054)</t>
  </si>
  <si>
    <t>HEALTH AND DENTAL PLAN FEE</t>
  </si>
  <si>
    <t>SSAELC FEE (AG 1083)</t>
  </si>
  <si>
    <t>OFF-CAMPUS HOUSING &amp; JOB BANK</t>
  </si>
  <si>
    <t>HOUSING &amp; JOB BANK FEES</t>
  </si>
  <si>
    <t>LEGAL INFORMATION CLINIC FEES</t>
  </si>
  <si>
    <t>HEALTH PLAN ADMIN REVENUE</t>
  </si>
  <si>
    <t>HANDBOOK ADVERTISING</t>
  </si>
  <si>
    <t>WORK STUDY PROGRAM</t>
  </si>
  <si>
    <t>WORK STUDY PROGRAM - HOJO</t>
  </si>
  <si>
    <t>WORK STUDY PROGRAM - LIC</t>
  </si>
  <si>
    <t>WORK STUDY PROGRAM - ADVOCACY</t>
  </si>
  <si>
    <t>ORIENTATION CONTRIBUTIONS</t>
  </si>
  <si>
    <t>ORIENTATION SALES</t>
  </si>
  <si>
    <t>CSU SUPPORT - HOJO</t>
  </si>
  <si>
    <t>CSU SUPPORT - LIC</t>
  </si>
  <si>
    <t>CSU SUPPORT - ADVOCACY</t>
  </si>
  <si>
    <t>DEAN OF STUDENTS CCSL</t>
  </si>
  <si>
    <t>GOV'T GRANTS</t>
  </si>
  <si>
    <t>CLUBS - FUNDING</t>
  </si>
  <si>
    <t>RENTAL INCOME</t>
  </si>
  <si>
    <t>OTHER RENTAL INCOME</t>
  </si>
  <si>
    <t>INTEREST INCOME (From savings account)</t>
  </si>
  <si>
    <t>INTEREST INCOME - STUDENT CENTER</t>
  </si>
  <si>
    <t>INTEREST INCOME - SSAELC FUND</t>
  </si>
  <si>
    <t>PHOTOCOPIER</t>
  </si>
  <si>
    <t>GAIN ON ASSET DISPOSAL</t>
  </si>
  <si>
    <t>PETTY CASH REVENUE</t>
  </si>
  <si>
    <t>ADVOCACY FEES</t>
  </si>
  <si>
    <t>GSA ADVOCACY SUPPORT</t>
  </si>
  <si>
    <t>DISH PROJECT REVENUE</t>
  </si>
  <si>
    <t>DAYCARE SUPPORT</t>
  </si>
  <si>
    <t>REVENUES GARNISHEE CN</t>
  </si>
  <si>
    <t>REVENUES GARNISHEE ML</t>
  </si>
  <si>
    <t>GAIN OR LOSS ON PORTFOLIO (LAM)</t>
  </si>
  <si>
    <t>GAIN OR LOSS ON PORTFOLIO (RBC)</t>
  </si>
  <si>
    <t>MISCELLANEOUS</t>
  </si>
  <si>
    <t>EXECUTIVES SALARIES</t>
  </si>
  <si>
    <t>EXECUTIVES BENEFITS</t>
  </si>
  <si>
    <t>DO NOT USE</t>
  </si>
  <si>
    <t>EXECUTIVE'S BONUS</t>
  </si>
  <si>
    <t>GENERAL COORDINATOR</t>
  </si>
  <si>
    <t>EXTERNAL &amp;  MOBILIZATION COORDINATOR</t>
  </si>
  <si>
    <t>NOT ASSIGNED</t>
  </si>
  <si>
    <t>FINANCE COORDINATOR</t>
  </si>
  <si>
    <t>ACADEMIC/ADVOCACY COORDINATOR</t>
  </si>
  <si>
    <t>INACTIVE DO NOT USE</t>
  </si>
  <si>
    <t>COMMUNITY EXPENSES</t>
  </si>
  <si>
    <t>STUDENT LIFE COORDINATOR</t>
  </si>
  <si>
    <t>LOYOLA COORDINATOR</t>
  </si>
  <si>
    <t>CLUBS &amp; INTERNAL COORDINATOR</t>
  </si>
  <si>
    <t>SUSTAINABILITY COORDINATOR</t>
  </si>
  <si>
    <t>GM EXPENSES</t>
  </si>
  <si>
    <t>EXECUTIVE HARDWARE ALLOCATION</t>
  </si>
  <si>
    <t>CHAIR'S HONORARIUM</t>
  </si>
  <si>
    <t>SECRETARY TO COUNCIL</t>
  </si>
  <si>
    <t>COUNCIL - OTHER EXPENSES</t>
  </si>
  <si>
    <t>COUNCIL - FOOD EXPENSES</t>
  </si>
  <si>
    <t>EXECUTIVE'S RETREAT</t>
  </si>
  <si>
    <t>JOINT EXEC RETREAT (CSU/MCGILL)</t>
  </si>
  <si>
    <t>COUNCIL RETREAT</t>
  </si>
  <si>
    <t>COUNCIL  -  TRAINING</t>
  </si>
  <si>
    <t>JUDICIAL BOARD</t>
  </si>
  <si>
    <t>BANK SERVICE CHARGES</t>
  </si>
  <si>
    <t>PAYROLL SERVICE FEES</t>
  </si>
  <si>
    <t>GAIN OR LOSS ON TRANSLATION (FOREIGN EXCHANGE)</t>
  </si>
  <si>
    <t>INTEREST CHARGES</t>
  </si>
  <si>
    <t>ACCOUNTING FEES</t>
  </si>
  <si>
    <t>AUDIT FEES</t>
  </si>
  <si>
    <t>LEGAL FEES</t>
  </si>
  <si>
    <t>LEGAL FEES - COLLECTIVE BARGAINING</t>
  </si>
  <si>
    <t>OTHER PROFESSIONAL SERVICES</t>
  </si>
  <si>
    <t>LEGAL FEES - NON-RESIDENT WITHOLDING TAXES</t>
  </si>
  <si>
    <t>LOCAL TRAVEL</t>
  </si>
  <si>
    <t>INSURANCE</t>
  </si>
  <si>
    <t>ELECTIONS / REFERENDUMS</t>
  </si>
  <si>
    <t>ELECTIONS - INACTIVE DO NOT USE</t>
  </si>
  <si>
    <t>ELECTIONS -  INACTIVE DO NOT USE</t>
  </si>
  <si>
    <t>ELECTIONS - HONORARIUMS</t>
  </si>
  <si>
    <t>ELECTIONS - SUPPLIES</t>
  </si>
  <si>
    <t>ELECTORAL EXPENSES</t>
  </si>
  <si>
    <t>ADMINISTRATION - SALARIES</t>
  </si>
  <si>
    <t>ADMINISTRATION - GM EXPENSES</t>
  </si>
  <si>
    <t>ADMINISTRATION - BENEFITS</t>
  </si>
  <si>
    <t>ADMINISTRATION - INACTIVE DO NOT USE</t>
  </si>
  <si>
    <t>ADMINISTRATION - BONUS</t>
  </si>
  <si>
    <t>EMPLOYEE HEALTH BENEFITS</t>
  </si>
  <si>
    <t>CSST</t>
  </si>
  <si>
    <t>CNT</t>
  </si>
  <si>
    <t>HEALTH AND DENTAL PLAN PREMIUMS</t>
  </si>
  <si>
    <t>STUDENT CENTER EXPENSES</t>
  </si>
  <si>
    <t>SSAELC FUND (STUDENT SPACE, ACCESS ED, LEGAL CONT FUND)</t>
  </si>
  <si>
    <t>COMMUNITY ACTION FUND EXPENSES</t>
  </si>
  <si>
    <t>TELEPHONE</t>
  </si>
  <si>
    <t>LICENSES AND SUPPORT</t>
  </si>
  <si>
    <t>WEBSITE EXTERNAL LABOUR</t>
  </si>
  <si>
    <t>IT EXTERNAL LABOUR</t>
  </si>
  <si>
    <t>IT TRAINING</t>
  </si>
  <si>
    <t>COMPUTER OPERATIONS</t>
  </si>
  <si>
    <t>IT EQUIPMENT</t>
  </si>
  <si>
    <t>WEBSITE EXPENSES</t>
  </si>
  <si>
    <t>IT MIGRATION</t>
  </si>
  <si>
    <t>INTERNET EXPENSES</t>
  </si>
  <si>
    <t>OFFICE EXPENSES</t>
  </si>
  <si>
    <t>PHOTOCOPIER SERVICE</t>
  </si>
  <si>
    <t>PHOTOCOPY SUPPLIES</t>
  </si>
  <si>
    <t>FAX</t>
  </si>
  <si>
    <t>POSTAGE</t>
  </si>
  <si>
    <t>ADMINISTRATION SUBSCRIPTION FEES</t>
  </si>
  <si>
    <t>DEPRECIATION</t>
  </si>
  <si>
    <t>DEPRECIATION - THE HIVE</t>
  </si>
  <si>
    <t>WRITE OFF ON ASSET DISPOSAL</t>
  </si>
  <si>
    <t>BAD DEBT</t>
  </si>
  <si>
    <t>TRAINING</t>
  </si>
  <si>
    <t>ADDITION / RENOVATION</t>
  </si>
  <si>
    <t>STUDENT SPACE FURNISHING</t>
  </si>
  <si>
    <t>RECEPTION - SALARIES</t>
  </si>
  <si>
    <t>RECEPTION - BENEFITS</t>
  </si>
  <si>
    <t>HOJO - SALARIES</t>
  </si>
  <si>
    <t>HOJO - EMPLOYEE BENEFITS</t>
  </si>
  <si>
    <t>HOJO - OFFICE SUPLIES</t>
  </si>
  <si>
    <t>HOJO - SUBSCRIPTIONS</t>
  </si>
  <si>
    <t>HOJO - ALL OTHER EXPENSES</t>
  </si>
  <si>
    <t>HOJO - REASERCH AND INFO BOOKLETS</t>
  </si>
  <si>
    <t>HOJO - WEBSITE</t>
  </si>
  <si>
    <t>FOOD &amp; CLOTHING BANK</t>
  </si>
  <si>
    <t>CONC. WOMEN'S COUNCIL</t>
  </si>
  <si>
    <t>PROMOTIONS/COMMUNICATIONS</t>
  </si>
  <si>
    <t>STUDENT CENTER COMMITTEE</t>
  </si>
  <si>
    <t>REGGIE'S ACTIVITY EXPENSE</t>
  </si>
  <si>
    <t>ORIENTATION</t>
  </si>
  <si>
    <t>ORIENTATION - HONORARIUMS</t>
  </si>
  <si>
    <t>ORIENTATION - SALARIES</t>
  </si>
  <si>
    <t>ORIENTATION - ADMIN/TELEPHONE</t>
  </si>
  <si>
    <t>ORIENTATION - CONCERTS / BBQ-</t>
  </si>
  <si>
    <t>ORIENTATION - OTHER EXPENSES</t>
  </si>
  <si>
    <t>ORIENTATION - ALTERNATIVE ORIENTATION</t>
  </si>
  <si>
    <t>BIPOC INITIATIVES</t>
  </si>
  <si>
    <t>COLLABORATION</t>
  </si>
  <si>
    <t>STUDENT LIFE INITIATIVES</t>
  </si>
  <si>
    <t>HANDBOOK COMMISSIONS</t>
  </si>
  <si>
    <t>HONORARIUMS</t>
  </si>
  <si>
    <t>CAMPUS BEAUTIFICATION</t>
  </si>
  <si>
    <t>HANDBOOK PRINTING</t>
  </si>
  <si>
    <t>HANDBOOK</t>
  </si>
  <si>
    <t>DISH PROJECT EXPENSE</t>
  </si>
  <si>
    <t>CSU SUPPORT</t>
  </si>
  <si>
    <t>SPEAKERS SERIES</t>
  </si>
  <si>
    <t>SPECIAL PROJECTS</t>
  </si>
  <si>
    <t>SUSTAINABILITY</t>
  </si>
  <si>
    <t>LOYOLA INITIATIVES</t>
  </si>
  <si>
    <t>ACADEMIC INITIATIVES</t>
  </si>
  <si>
    <t>APPAREL LAUNCH</t>
  </si>
  <si>
    <t>CONFERENCES</t>
  </si>
  <si>
    <t>CONFERENCE ON DIVERSITY</t>
  </si>
  <si>
    <t>INQUIRY INTO DISCRIMINATION</t>
  </si>
  <si>
    <t>CAMPAIGNS</t>
  </si>
  <si>
    <t>OUTREACH</t>
  </si>
  <si>
    <t>AV SERVICES</t>
  </si>
  <si>
    <t>DONATIONS</t>
  </si>
  <si>
    <t>NEW INITIATIVES</t>
  </si>
  <si>
    <t>BURSARIES</t>
  </si>
  <si>
    <t>CLUBS - SPECIAL PROJECTS</t>
  </si>
  <si>
    <t>VOLUNTEERS IN ACTION (prev ASSOCIATION OF ALMS)</t>
  </si>
  <si>
    <t>CONCORDIA LACROSSE ASSOCIATION</t>
  </si>
  <si>
    <t>MUSLIM STUDENTS ASSOCIATION (MSA)</t>
  </si>
  <si>
    <t>CONCORDIA IRISH SOCIETY</t>
  </si>
  <si>
    <t>CONCORDIA PAGAN SOCIETY (CUPS)</t>
  </si>
  <si>
    <t>CUTAM-TAMIL</t>
  </si>
  <si>
    <t>ELECTRONIC MUSIC ASSOCIATION (E.M.A.C.)</t>
  </si>
  <si>
    <t>SYRIAN STUDENT ASSOCIATION</t>
  </si>
  <si>
    <t>SOLIDARITY FOR PALESTINIAN HUMAN RIGHTS (SPHR)</t>
  </si>
  <si>
    <t>CONCORDIA SQUASH CLUB</t>
  </si>
  <si>
    <t>AIESEC CONCORDIA</t>
  </si>
  <si>
    <t>CAMPUS FOR CHRIST</t>
  </si>
  <si>
    <t>CUPCAKES FOR A CAUSE</t>
  </si>
  <si>
    <t>CONCORDIA ANIMAL RIGHTS ASSOC (CARA)</t>
  </si>
  <si>
    <t>XX-CONCORDIA MODEL UNITED NATIONS</t>
  </si>
  <si>
    <t>CONCORDIA DODGEBALL LEAGUE</t>
  </si>
  <si>
    <t>CONCORDIA CHRISTIAN FELLOWSHIP</t>
  </si>
  <si>
    <t>CONCORDIA GAMES CLUB</t>
  </si>
  <si>
    <t>HILLEL</t>
  </si>
  <si>
    <t>DISCORDIA POETRY</t>
  </si>
  <si>
    <t>LEBANESE STUDENTS ASSOCIATION</t>
  </si>
  <si>
    <t>CONCORDIA SAFE COSMETICS CLUB</t>
  </si>
  <si>
    <t>OTAKU</t>
  </si>
  <si>
    <t>JDLC DELEGATION CONCORDIA</t>
  </si>
  <si>
    <t>THAQALYN MUSLIM ASSOC (prev SAMA)</t>
  </si>
  <si>
    <t>CONCORDIA ITALIAN STUDENT ASSOC</t>
  </si>
  <si>
    <t>CONCORDIA OUTDOORS</t>
  </si>
  <si>
    <t>FRONTIER COLLEGE (STUDENTS FOR LITERACY)</t>
  </si>
  <si>
    <t>TYPHON DRAGON BOAT CLUB</t>
  </si>
  <si>
    <t>CONCORDIA GAMES CREATORS CLUB</t>
  </si>
  <si>
    <t>JAPANESE LANGUAGE EXCHANGE ASSOCIATION</t>
  </si>
  <si>
    <t>CONCORDIA REAL EESTATE CLUB (CREC)</t>
  </si>
  <si>
    <t>CONCORDIA UNIVERSITY CATHOLIC STUDENT ASSOCIATION (CUCSA)</t>
  </si>
  <si>
    <t>ACSioN NETWORK-CONCORDIA</t>
  </si>
  <si>
    <t>CHABAD CONCORDIA</t>
  </si>
  <si>
    <t>CONCORDIA SKI AND SNOWBOARD CLUB</t>
  </si>
  <si>
    <t>CONCORDIA UNIVERSITY TENNIS CLUB</t>
  </si>
  <si>
    <t>HUMANITARIAN AFFAIRS CONCORDIA UNIVERSITY (HACU)</t>
  </si>
  <si>
    <t>CONCORDIA STREET DANCE</t>
  </si>
  <si>
    <t>MEDSPECS CONCORDIA</t>
  </si>
  <si>
    <t>AMNESTY INTERNATIONAL CONCORDIA UNIVERSITY</t>
  </si>
  <si>
    <t>CONCORDIA STUDENTS FOR ISRAEL</t>
  </si>
  <si>
    <t>ART OF LIVING</t>
  </si>
  <si>
    <t>TRADITIONAL CHINESE HAN CULTURE CLUB</t>
  </si>
  <si>
    <t>CONCORDIA CHESS CLUB</t>
  </si>
  <si>
    <t>YOUTH FOR YOUTH (Y4Y)</t>
  </si>
  <si>
    <t>WUSC CONCORDIA</t>
  </si>
  <si>
    <t>FOCUS</t>
  </si>
  <si>
    <t>TURKISH STUDENTS ASSOCIATION</t>
  </si>
  <si>
    <t>CONCORDIA ASSOCIATION OF  BAHA'I STUDIES</t>
  </si>
  <si>
    <t>BEST BUDDIES CLUB</t>
  </si>
  <si>
    <t>CONCORDIA CANADIAN ASIANS (CCAS)</t>
  </si>
  <si>
    <t>JAM FOR JUSTICE</t>
  </si>
  <si>
    <t>HIP HOP HEADS</t>
  </si>
  <si>
    <t>CONCORDIA BITCOIN  &amp; CRYPTO SOCIETY</t>
  </si>
  <si>
    <t>BANGLADESHI STUDENT ASSOCIATION</t>
  </si>
  <si>
    <t>CONSERVATIVE CONCORDIA</t>
  </si>
  <si>
    <t>LIBERAL CONCORDIA  ORGANISATION</t>
  </si>
  <si>
    <t>POWER TO CHANGE</t>
  </si>
  <si>
    <t>CONCORDIA'S GREEN PARTY OF QUEBEC</t>
  </si>
  <si>
    <t>PAKISTANI STUDENTS</t>
  </si>
  <si>
    <t>C. U. TEA ENTHUSIAST ASSOCIATION</t>
  </si>
  <si>
    <t>CONCORDIA EGYPTIAN STUDENTS</t>
  </si>
  <si>
    <t>SOCIALIST  FIGHTBACK STUDENT ASSOCIATION</t>
  </si>
  <si>
    <t>COLORS OF CONCORDIA</t>
  </si>
  <si>
    <t>SHIDOKAN KENDO</t>
  </si>
  <si>
    <t>MANAGEMENT CONSULTING CLUB</t>
  </si>
  <si>
    <t>UBERCULTURE COLLECTIVE</t>
  </si>
  <si>
    <t>CONCORDIA VETERAN ASSOCIATION</t>
  </si>
  <si>
    <t>UNICEF Concordia Association</t>
  </si>
  <si>
    <t>CONCORDIA COMMITTEE FOR INT'L AFFAIRS AND DIPLOMACY</t>
  </si>
  <si>
    <t>CIOPSA</t>
  </si>
  <si>
    <t>STUDENTS FOR THE ADVANCEMENT OF HIP HOP</t>
  </si>
  <si>
    <t>UPSTARTERS</t>
  </si>
  <si>
    <t>CONCORDIA SURF CLUB</t>
  </si>
  <si>
    <t>CONCORDIA POWERLIFTING CLUB</t>
  </si>
  <si>
    <t>JACK.ORG</t>
  </si>
  <si>
    <t>REVOLUTION THEY WROTE</t>
  </si>
  <si>
    <t>CSSDP</t>
  </si>
  <si>
    <t>CONCORDIA DRAGON BOAT CLUB (CDBC)</t>
  </si>
  <si>
    <t>DATA INTELLIGENCE SOCIETY CONCORDIA</t>
  </si>
  <si>
    <t>INDIGENOUS STUDENT COUNCIL</t>
  </si>
  <si>
    <t>IRAQI STUDENT ASSOCIATION</t>
  </si>
  <si>
    <t>CONCORDIA ROCK CLIMBERS ASSOCIATION</t>
  </si>
  <si>
    <t>COLLABRA-DABRA-TORY</t>
  </si>
  <si>
    <t>CONCORDIA MOOT LAW SOCIETY - CMLS</t>
  </si>
  <si>
    <t>CASA - CONCORDIA ARMENIAN STUDENT ASS</t>
  </si>
  <si>
    <t>CFSA, CONCORDIA FRENCH SOCIETY</t>
  </si>
  <si>
    <t>HAITIAN STUDENTS ASSOCIATION OF CONCORDIA</t>
  </si>
  <si>
    <t>AFRICAN STUDENT ASSOC</t>
  </si>
  <si>
    <t>JORDANIAN STUDENT ASSOCIATION</t>
  </si>
  <si>
    <t>TEDx CONCORDIA</t>
  </si>
  <si>
    <t>CONCORDIA E-SPORTS STUDENT ASSOCIATION</t>
  </si>
  <si>
    <t>CITE-CONCORDIA CANADIAN INSTITUTE OF TRANSPORTATION ENGIN.</t>
  </si>
  <si>
    <t>A.C.T. CLUB</t>
  </si>
  <si>
    <t>CONCORDIA POSITIVE PSYCHOLOGY CLUB</t>
  </si>
  <si>
    <t>AUTODIDACTS CONCORDIA THEATRE CLUB</t>
  </si>
  <si>
    <t>CONCORDIA TAIWANESE STUDENT ASSOCIATION</t>
  </si>
  <si>
    <t>CONCORDIA EMERGENCY AND MEDICAL TEAM</t>
  </si>
  <si>
    <t>CJLO</t>
  </si>
  <si>
    <t>NDP CONCORDIA</t>
  </si>
  <si>
    <t>BHAKTI YOGA CLUB</t>
  </si>
  <si>
    <t>ISRAEL IN CAMPUS CLUB</t>
  </si>
  <si>
    <t>CONCORDIA FRANCOPHONE STUDENTS ASSOCIATION</t>
  </si>
  <si>
    <t>CONCORDIA CYCLING</t>
  </si>
  <si>
    <t>CONCORDIA FINTECH SOCIETY</t>
  </si>
  <si>
    <t>ARTOPIA</t>
  </si>
  <si>
    <t>COOP</t>
  </si>
  <si>
    <t>IEAC- ARAB</t>
  </si>
  <si>
    <t>IEAC- ARMENIAN</t>
  </si>
  <si>
    <t>IEAC- BSA</t>
  </si>
  <si>
    <t>IEAC- CARRIBEAN</t>
  </si>
  <si>
    <t>IEAC- CHINESE</t>
  </si>
  <si>
    <t>IEAC- HELLENIC</t>
  </si>
  <si>
    <t>IEAC- INDIAN</t>
  </si>
  <si>
    <t>IEAC- IRANIAN</t>
  </si>
  <si>
    <t>IEAC- INACTIVE</t>
  </si>
  <si>
    <t>IEAC-. LASO</t>
  </si>
  <si>
    <t>*** NE PAS UTILISER ***</t>
  </si>
  <si>
    <t>IEAC- POLISH</t>
  </si>
  <si>
    <t>IEAC- UKRAINIANS</t>
  </si>
  <si>
    <t>IEAC- SPECIAL PROJECTS FUND</t>
  </si>
  <si>
    <t>IEAC- PHONES</t>
  </si>
  <si>
    <t>IEAC - MOROCCAN</t>
  </si>
  <si>
    <t>IEAC- PHOTOCOPY</t>
  </si>
  <si>
    <t>IEAC-</t>
  </si>
  <si>
    <t>PREDENTAL STUDENT SOCIETY</t>
  </si>
  <si>
    <t>NIGERIAN STUDENTS ASSOCIATON</t>
  </si>
  <si>
    <t>TANGLED TONGUES CLUB</t>
  </si>
  <si>
    <t>**** A UTILISER ***</t>
  </si>
  <si>
    <t>JOURNALISTS FOR HUMAN RIGHTS (JHR)</t>
  </si>
  <si>
    <t>CONCORDIA'S SIKH STUDENTS ASSOCIATION</t>
  </si>
  <si>
    <t>CONCORDIA CHINESE DEBATE CLUB CCDC</t>
  </si>
  <si>
    <t>MIND YOUR BOOKS CLUB</t>
  </si>
  <si>
    <t>CONCORDIA MUSIC ZONEOUT CLUB</t>
  </si>
  <si>
    <t>ne rien comptabiliser dans ce compte</t>
  </si>
  <si>
    <t>GLOBAL CHINA CONNECTION CLUB</t>
  </si>
  <si>
    <t>ConU- CONCORDIA ULTIMATE FRISBEE</t>
  </si>
  <si>
    <t>CLUBS - CLUBS ORIENTATION EXPENSES</t>
  </si>
  <si>
    <t>CLUBS - CLUBS FAIR EXPENSES</t>
  </si>
  <si>
    <t>CLUBS - OTHER EXPENSES</t>
  </si>
  <si>
    <t>CLUBS - SALARIES</t>
  </si>
  <si>
    <t>CLUBS - EMPLOYEE BENEFITS</t>
  </si>
  <si>
    <t>ADVOCACY -  SALARIES</t>
  </si>
  <si>
    <t>ADVOCACY - EMPLOYEE BENEFITS</t>
  </si>
  <si>
    <t>ADVOCACY - HONORARIUMS</t>
  </si>
  <si>
    <t>ADVOCACY - EXPENSES</t>
  </si>
  <si>
    <t>ADVOCACY - TRAINING</t>
  </si>
  <si>
    <t>GSA ADVOCACY EXPENSES</t>
  </si>
  <si>
    <t>LEGAL INFORMATION CLINIC - SALARIES</t>
  </si>
  <si>
    <t>LIC - EMPLOYEE BENEFITS</t>
  </si>
  <si>
    <t>LIC - SPECIAL PROJECTS</t>
  </si>
  <si>
    <t>LEGAL FEE FUNDING</t>
  </si>
  <si>
    <t>LIC - TRAINING</t>
  </si>
  <si>
    <t>LIC - GSA EXPANSION</t>
  </si>
  <si>
    <t>LIC - FOOD FOR OFFICE</t>
  </si>
  <si>
    <t>LIC - HONORARIUMS</t>
  </si>
  <si>
    <t>LIC - EXPENSES</t>
  </si>
  <si>
    <t>SERVICES RESEARCH INITIATIVE</t>
  </si>
  <si>
    <t>BOOK EXCHANGE</t>
  </si>
  <si>
    <t>CSU 101'S SALARIES</t>
  </si>
  <si>
    <t>CSU 101s EXPENSES</t>
  </si>
  <si>
    <t>LOYOLA LUNCHEON SALARIES</t>
  </si>
  <si>
    <t>LOYOLA LUNCHEON EXPENSES</t>
  </si>
  <si>
    <t>THE HIVE SALARIES</t>
  </si>
  <si>
    <t>(GAIN) OR LOSS DUE TO SUBSIDIARY</t>
  </si>
  <si>
    <t>HEALTH PLAN</t>
  </si>
  <si>
    <t>DAYCARE RENT</t>
  </si>
  <si>
    <t>EXPENSES FROM PRIOR YEARS NOT ACCRUED</t>
  </si>
  <si>
    <t>Bank For Migration</t>
  </si>
  <si>
    <t>Fiscal Year</t>
  </si>
  <si>
    <t>BUDGET 2015-16</t>
  </si>
  <si>
    <t>REEL 2015-16</t>
  </si>
  <si>
    <t>B2018</t>
  </si>
  <si>
    <t>Budget 2017-2018</t>
  </si>
  <si>
    <t>Description</t>
  </si>
  <si>
    <t>Budget</t>
  </si>
  <si>
    <t>Student revenues</t>
  </si>
  <si>
    <t>TOTAL</t>
  </si>
  <si>
    <t>Other revenues</t>
  </si>
  <si>
    <t>TOTAL REVENUES - OPERATIONS</t>
  </si>
  <si>
    <t>Executive salaries and expenses</t>
  </si>
  <si>
    <t>Council and electoral expenses</t>
  </si>
  <si>
    <t>Salaries and benefits</t>
  </si>
  <si>
    <t>Admin and office expenses</t>
  </si>
  <si>
    <t>IT + MIS</t>
  </si>
  <si>
    <t>Financial and legal fees</t>
  </si>
  <si>
    <t>Banking, insurance and interest</t>
  </si>
  <si>
    <t>Student engagement initiatives</t>
  </si>
  <si>
    <t>Other expenses</t>
  </si>
  <si>
    <t>TOTAL EXPENSES - OPERATIONS</t>
  </si>
  <si>
    <t>NET REVENUES (DEFICIT) - OPERATIONS</t>
  </si>
  <si>
    <t>OFF-CAMPUS HOUSING &amp; JOB BANK (HOJO)</t>
  </si>
  <si>
    <t>TOTAL REVENUES - HOJO</t>
  </si>
  <si>
    <t>TOTAL EXPENSES - HOJO</t>
  </si>
  <si>
    <t>NET REVENUES (DEFICIT) - HOJO</t>
  </si>
  <si>
    <t>ADVOCACY</t>
  </si>
  <si>
    <t>TOTAL REVENUES - ADVOCACY</t>
  </si>
  <si>
    <t>TOTAL EXPENSES - ADVOCACY</t>
  </si>
  <si>
    <t>NET REVENUES (DEFICIT) - ADVOCACY</t>
  </si>
  <si>
    <t>LEGAL INFORMATION CLINIC (LIC)</t>
  </si>
  <si>
    <t>TOTAL REVENUES - LIC</t>
  </si>
  <si>
    <t>TOTAL EXPENSES - LIC</t>
  </si>
  <si>
    <t>NET REVENUES (DEFICIT) - LIC</t>
  </si>
  <si>
    <t>CLUBS</t>
  </si>
  <si>
    <t>TOTAL REVENUES - CLUBS</t>
  </si>
  <si>
    <t>TOTAL EXPENSES - CLUBS</t>
  </si>
  <si>
    <t>NET REVENUES - CLUBS</t>
  </si>
  <si>
    <t>TOTAL REVENUES</t>
  </si>
  <si>
    <t>TOTAL EXPENSES</t>
  </si>
  <si>
    <t>SURPLUS (DEFICIT)</t>
  </si>
  <si>
    <t>CSU Clubs Expenses</t>
  </si>
  <si>
    <t>Fiscal year from 2016-06-01 to 2017-05-31</t>
  </si>
  <si>
    <t>CONCORDIA GAME DEVELOPMENT CLUB</t>
  </si>
  <si>
    <t>CONCORDIA COOKING CLUB</t>
  </si>
  <si>
    <t>BUDGET 2016-2017</t>
  </si>
  <si>
    <t>CONCORDIA FARMER'S MARKET PAYMENT</t>
  </si>
  <si>
    <t>HEALTH AND DENTAL PLAN EXPENSES</t>
  </si>
  <si>
    <t>DU FROM SUBDIARY (DAYCARE)</t>
  </si>
  <si>
    <t>LEASEHOLD IMPROVEMENTS - DAYCARE</t>
  </si>
  <si>
    <t>ACC LEASEHOLD IMPROVEMENTS - DAYCARE</t>
  </si>
  <si>
    <t>DAYCARE LIABILITY</t>
  </si>
  <si>
    <t>LOSS ON DISPOSAL ON INVESTMENT IN SUBDIARY</t>
  </si>
  <si>
    <t>DEPRECIATION - DAYCARE</t>
  </si>
  <si>
    <t>FIRST VOICES WEEK</t>
  </si>
  <si>
    <t>CONCORDIA FASHION BUSINESS ASSOCIATION</t>
  </si>
  <si>
    <t>CONCORDIA STUDENTS' NIGHTLINE</t>
  </si>
  <si>
    <t>CONCORDIART CLUB</t>
  </si>
  <si>
    <t>NON-RESDIDENT - TO REALLOCATE</t>
  </si>
  <si>
    <t>ARTIFICIAL INTELLIGENCE SOCIETY CONCORDIA AISC</t>
  </si>
  <si>
    <t>CONCORDIA DEBATE SOCIETY</t>
  </si>
  <si>
    <t>CONCORDIA CHERLEADING</t>
  </si>
  <si>
    <t>June</t>
  </si>
  <si>
    <t>May</t>
  </si>
  <si>
    <t>CONCORDIA BUSINESS GATEWAY ASSOCIATION</t>
  </si>
  <si>
    <t>SCOTIA BANK GIC - HEALTH SAVINGS</t>
  </si>
  <si>
    <t>CERIDIAN/ADP LIABILITY</t>
  </si>
  <si>
    <t>CONCORDIA DIPLOMATIC AFFAIRES</t>
  </si>
  <si>
    <t>ROLEPLAYING GAMES CLUB</t>
  </si>
  <si>
    <t>CONCORDIA FOOSBALL</t>
  </si>
  <si>
    <t>VRSP TO PAY DESJARDINS</t>
  </si>
  <si>
    <t>MEDLIFE CONCORDIA</t>
  </si>
  <si>
    <t>CONCORDIA STUDENT EXCHANGE ASSOCIATION</t>
  </si>
  <si>
    <t>CONCORDIA STUDENTS FOR PARKINSON'S</t>
  </si>
  <si>
    <t>MAURICIAN STUDENTS OF CONCORDIA</t>
  </si>
  <si>
    <t>Fiscal year from 2018-06-01 to 2019-05-31</t>
  </si>
  <si>
    <t>DISH PROJECT LEVY TRANSFER FROM SSAELC</t>
  </si>
  <si>
    <t>DISH PROJECT RANSFER FROM SSAELC</t>
  </si>
  <si>
    <t>COUNCIL TRAVEL</t>
  </si>
  <si>
    <t>ANNUAL STAFF DINNER</t>
  </si>
  <si>
    <t>B2019</t>
  </si>
  <si>
    <t>BUDGET 2018-2019</t>
  </si>
  <si>
    <t>INTERNSHIP</t>
  </si>
  <si>
    <t>July</t>
  </si>
  <si>
    <t>August</t>
  </si>
  <si>
    <t>September</t>
  </si>
  <si>
    <t>October</t>
  </si>
  <si>
    <t>November</t>
  </si>
  <si>
    <t>December</t>
  </si>
  <si>
    <t>January</t>
  </si>
  <si>
    <t>February</t>
  </si>
  <si>
    <t>March</t>
  </si>
  <si>
    <t>April</t>
  </si>
  <si>
    <t>TEMPORARY AG &amp; VISA EXPENSES TO REALLOCATE</t>
  </si>
  <si>
    <t>DAYCARE EQUIPMENT</t>
  </si>
  <si>
    <t>DEFFERED CONTRIBUTIONS CAPITAL ASSETS</t>
  </si>
  <si>
    <t>CONCORDIA INTERNATIONAL STUDENTS ASSOCIATION</t>
  </si>
  <si>
    <t>SCOTIA VISA</t>
  </si>
  <si>
    <t>COALITION AVENIR QUEBEC (CAQ)</t>
  </si>
  <si>
    <t>DON MILSON SCHOOL OF IMPROV</t>
  </si>
  <si>
    <t>GAELIC ATHLETIC ASSOCIATION</t>
  </si>
  <si>
    <t>Account</t>
  </si>
  <si>
    <t>NEW</t>
  </si>
  <si>
    <t>CSU Clubs Budgets</t>
  </si>
  <si>
    <t>Clubs Events &amp; Administration</t>
  </si>
  <si>
    <t>DELETE</t>
  </si>
  <si>
    <t>DISH PROJECT TRANSFER FROM SSAELC</t>
  </si>
  <si>
    <t>PAGAN SOCIETY (CUPS)</t>
  </si>
  <si>
    <t>ANIMAL RIGHTS ASSOC (CARA)</t>
  </si>
  <si>
    <t>DODGEBALL LEAGUE</t>
  </si>
  <si>
    <t>GAMES CLUB</t>
  </si>
  <si>
    <t>CHRISTIAN FELLOWSHIP</t>
  </si>
  <si>
    <t>CATHOLIC STUDENT ASSOCIATION (CUCSA)</t>
  </si>
  <si>
    <t>SKI AND SNOWBOARD CLUB</t>
  </si>
  <si>
    <t>TENNIS CLUB</t>
  </si>
  <si>
    <t>CHESS CLUB</t>
  </si>
  <si>
    <t>CANADIAN ASIANS (CCAS)</t>
  </si>
  <si>
    <t>BITCOIN  &amp; CRYPTO SOCIETY</t>
  </si>
  <si>
    <t>GREEN PARTY OF QUEBEC</t>
  </si>
  <si>
    <t>EGYPTIAN STUDENTS</t>
  </si>
  <si>
    <t>VETERAN ASSOCIATION</t>
  </si>
  <si>
    <t>COMMITTEE FOR INT'L AFFAIRS AND DIPLOMACY</t>
  </si>
  <si>
    <t>SURF CLUB</t>
  </si>
  <si>
    <t>POWERLIFTING CLUB</t>
  </si>
  <si>
    <t>DRAGON BOAT CLUB (CDBC)</t>
  </si>
  <si>
    <t>CANADIAN STUDENTS FOR SENSIBLE DRUG POLICY (CSSDP)</t>
  </si>
  <si>
    <t>ROCK CLIMBERS ASSOCIATION</t>
  </si>
  <si>
    <t>E-SPORTS STUDENT ASSOCIATION</t>
  </si>
  <si>
    <t>TAIWANESE STUDENT ASSOCIATION</t>
  </si>
  <si>
    <t>FINTECH SOCIETY</t>
  </si>
  <si>
    <t>BUSINESS GATEWAY ASSOCIATION</t>
  </si>
  <si>
    <t>GAME DEVELOPMENT CLUB</t>
  </si>
  <si>
    <t>STUDENT EXCHANGE ASSOCIATION</t>
  </si>
  <si>
    <t>STUDENTS FOR PARKINSON'S</t>
  </si>
  <si>
    <t>INTERNATIONAL STUDENTS ASSOCIATION (CISA)</t>
  </si>
  <si>
    <t>SIKH STUDENTS ASSOCIATION</t>
  </si>
  <si>
    <t>ULTIMATE FRISBEE</t>
  </si>
  <si>
    <t>REAL ESTATE CLUB (CREC)</t>
  </si>
  <si>
    <t>OUTDOORS CLUB</t>
  </si>
  <si>
    <t>ADVOCACY - GSA BENEFITS</t>
  </si>
  <si>
    <t>ADVOCACY - GSA SALARIES</t>
  </si>
  <si>
    <t>HOJO - WOODNOTE HOUSING PROJECT EXPENSES</t>
  </si>
  <si>
    <t>GSA STUDENT FEES</t>
  </si>
  <si>
    <t>OPERATIONS BUDGET</t>
  </si>
  <si>
    <t>Revenues</t>
  </si>
  <si>
    <t>Student Fees</t>
  </si>
  <si>
    <t>Other Revenues</t>
  </si>
  <si>
    <t>Grad Student Fees</t>
  </si>
  <si>
    <t>Work Study Program</t>
  </si>
  <si>
    <t>Total Revenues</t>
  </si>
  <si>
    <t>Expenses</t>
  </si>
  <si>
    <t>Executive Salaries &amp; Expenses</t>
  </si>
  <si>
    <t>Council &amp; Electoral Expenses</t>
  </si>
  <si>
    <t>Salaries &amp; Benefits</t>
  </si>
  <si>
    <t>Admin &amp; Office Expenses</t>
  </si>
  <si>
    <t>Total Expenses</t>
  </si>
  <si>
    <t>IT &amp; MIS</t>
  </si>
  <si>
    <t>Financial &amp; Legal Fees</t>
  </si>
  <si>
    <t>Banking, Service Charges &amp; Interest</t>
  </si>
  <si>
    <t>Student Engagement Initiatives</t>
  </si>
  <si>
    <t>Other Expenses</t>
  </si>
  <si>
    <t>Revenues-Expenses</t>
  </si>
  <si>
    <t>Notes</t>
  </si>
  <si>
    <t>Recommendations</t>
  </si>
  <si>
    <t>Revised Budget</t>
  </si>
  <si>
    <t>HOUSING &amp; JOB OPPORTUNITIES (HOJO)</t>
  </si>
  <si>
    <t>External Funding</t>
  </si>
  <si>
    <t>Events &amp; Administration</t>
  </si>
  <si>
    <t>ALL BUDGETS CONSOLIDATED</t>
  </si>
  <si>
    <t>Operations</t>
  </si>
  <si>
    <t>HOJO</t>
  </si>
  <si>
    <t>Advocacy</t>
  </si>
  <si>
    <t>Legal Information Clinic</t>
  </si>
  <si>
    <t>Clubs</t>
  </si>
  <si>
    <t>JEUX DE LA COMMUNICATION (JDLC)</t>
  </si>
  <si>
    <t>THAQALYN MUSLIM ASSOCIATION (TMA)</t>
  </si>
  <si>
    <t>DIPLOMATIC AFFAIRS</t>
  </si>
  <si>
    <t xml:space="preserve">LIBERAL CONCORDIA </t>
  </si>
  <si>
    <t>PAKISTANI STUDENTS ASSOCIATION (PSA)</t>
  </si>
  <si>
    <t>UNICEF CONCORDIA</t>
  </si>
  <si>
    <t>UPSTARTERS ENTREPRENEURSHIP CLUB</t>
  </si>
  <si>
    <t>DATA INTELLIGENCE SOCIETY CONCORDIA (DISC)</t>
  </si>
  <si>
    <t>MOOT LAW SOCIETY (CMLS)</t>
  </si>
  <si>
    <t>FRENCH STUDENT ASSOCIATION (CFSA)</t>
  </si>
  <si>
    <t>HAITIAN STUDENTS ASSOCIATION OF CONCORDIA (HSAC)</t>
  </si>
  <si>
    <t>AFRICAN STUDENT ASSOCIATION (ASAC)</t>
  </si>
  <si>
    <t>AUTODIDACTS CONCORDIA THEATRE CLUB (A.C.T.)</t>
  </si>
  <si>
    <t>POSITIVE PSYCHOLOGY &amp; WELLBEING CLUB</t>
  </si>
  <si>
    <t>ISRAEL ON CAMPUS CLUB</t>
  </si>
  <si>
    <t>FASHION BUSINESS ASSOCIATION (CFBA)</t>
  </si>
  <si>
    <t>STUDENTS NIGHTLINE</t>
  </si>
  <si>
    <t>ARTIFICIAL INTELLIGENCE SOCIETY (AISC)</t>
  </si>
  <si>
    <t>CHEERLEADING CLUB</t>
  </si>
  <si>
    <t>FOOSBALL CLUB</t>
  </si>
  <si>
    <t>PRE-DENTAL STUDENT SOCIETY</t>
  </si>
  <si>
    <t>CHINESE DEBATE CLUB (CCDC)</t>
  </si>
  <si>
    <t>MUSIC ZONEOUT CLUB (CMZO)</t>
  </si>
  <si>
    <t>Academic Initiatives</t>
  </si>
  <si>
    <t>Students Talk, Profs Listen Event</t>
  </si>
  <si>
    <t>Honorarium for moderator, room booking, promotion, food.Posible revenues from faculty and/or faculty association collaborations</t>
  </si>
  <si>
    <t>Student-Parent Events</t>
  </si>
  <si>
    <t>Cooking for Kids, Clothing Swap for Student-Parents, Traditional Parenting for Indigenous Students, and workshop TBD (drama or dance)</t>
  </si>
  <si>
    <t xml:space="preserve">Mindfulness Project </t>
  </si>
  <si>
    <t xml:space="preserve">Facilitator Honoraria </t>
  </si>
  <si>
    <t>6 facilitators for 4 workshops @ 150$ each</t>
  </si>
  <si>
    <t>Materials</t>
  </si>
  <si>
    <t>materials for events and donations</t>
  </si>
  <si>
    <t>Venue reservation</t>
  </si>
  <si>
    <t>People's potato</t>
  </si>
  <si>
    <t>Childcare</t>
  </si>
  <si>
    <t>2 worker for four 3-hrs workshops @ 150$ each</t>
  </si>
  <si>
    <t>Misc.</t>
  </si>
  <si>
    <t>Unforeseen costs</t>
  </si>
  <si>
    <t>Survey Outreach</t>
  </si>
  <si>
    <t>Tabling costs</t>
  </si>
  <si>
    <t>$200 for food and $200 honorarium for tabling for approx. 13 hours</t>
  </si>
  <si>
    <t>Survey Prize</t>
  </si>
  <si>
    <t>Giftcards + cash cards</t>
  </si>
  <si>
    <t>Contracts and Bursaries</t>
  </si>
  <si>
    <t>Honorarium for JB training guide and complaint form</t>
  </si>
  <si>
    <t>Student-parent bursary</t>
  </si>
  <si>
    <t xml:space="preserve">Accessibility Contract </t>
  </si>
  <si>
    <t xml:space="preserve">Annual Undergraduate Survey consultant </t>
  </si>
  <si>
    <t>Committee Expenses</t>
  </si>
  <si>
    <t>Food</t>
  </si>
  <si>
    <t>Academic Caucus training</t>
  </si>
  <si>
    <t>Total</t>
  </si>
  <si>
    <t>Students for consent culture (translation of One Year Later Report)</t>
  </si>
  <si>
    <t>Budget 2018</t>
  </si>
  <si>
    <t>Remaining 2018-19</t>
  </si>
  <si>
    <t>Campaigns Budget</t>
  </si>
  <si>
    <t>Printing, Outreach &amp; Advertizing</t>
  </si>
  <si>
    <t>Mezz Banner</t>
  </si>
  <si>
    <t>Printing</t>
  </si>
  <si>
    <t>Stickers</t>
  </si>
  <si>
    <t>Art Supplies</t>
  </si>
  <si>
    <t>Press Releases + Media Services</t>
  </si>
  <si>
    <t>Press Releases</t>
  </si>
  <si>
    <t>Subscription/CNW services</t>
  </si>
  <si>
    <t>Social Media</t>
  </si>
  <si>
    <t>Conference/Traveling Expenses</t>
  </si>
  <si>
    <t>Travel/Bus Rental</t>
  </si>
  <si>
    <t>Conferences/Training</t>
  </si>
  <si>
    <t>External Student Meetings</t>
  </si>
  <si>
    <t>Extra Room Bookings</t>
  </si>
  <si>
    <t>Booking Fees and Services</t>
  </si>
  <si>
    <t>Mobilization and Campaign Fund</t>
  </si>
  <si>
    <t>Mobilization fund</t>
  </si>
  <si>
    <t>Annual Campaign</t>
  </si>
  <si>
    <t>Anti-racism campaign</t>
  </si>
  <si>
    <t>Collaboration Expenses</t>
  </si>
  <si>
    <t>Annual Campaign collaboration</t>
  </si>
  <si>
    <t>Internship collaboration</t>
  </si>
  <si>
    <t>Divest collaboration</t>
  </si>
  <si>
    <t>Food accessibility collaboration</t>
  </si>
  <si>
    <t>Solidarity Accross Borders</t>
  </si>
  <si>
    <t>Internal collaboration grants</t>
  </si>
  <si>
    <t>External collaboration grants</t>
  </si>
  <si>
    <t>Event Hosting</t>
  </si>
  <si>
    <t>Co-sponsorships</t>
  </si>
  <si>
    <t>Get Radical!</t>
  </si>
  <si>
    <t>Clothing Swap</t>
  </si>
  <si>
    <t>Sexpress yourself</t>
  </si>
  <si>
    <t>Wellness week</t>
  </si>
  <si>
    <t>Anti-consumerism week</t>
  </si>
  <si>
    <t>Demonstration</t>
  </si>
  <si>
    <t>Translation</t>
  </si>
  <si>
    <t>TOTAL CAMPAIGNS</t>
  </si>
  <si>
    <t>Actuals-to-date</t>
  </si>
  <si>
    <t>Speaker Series Budget</t>
  </si>
  <si>
    <t>Political Debate</t>
  </si>
  <si>
    <t>Sexual Violence Comedy Show</t>
  </si>
  <si>
    <t>Co-sponsorship</t>
  </si>
  <si>
    <t>BDS</t>
  </si>
  <si>
    <t>Black History Month</t>
  </si>
  <si>
    <t>Speaker Collaboration Grants</t>
  </si>
  <si>
    <t>Rap Battles For Social Justice</t>
  </si>
  <si>
    <t>Other</t>
  </si>
  <si>
    <t>Events</t>
  </si>
  <si>
    <t>Grants</t>
  </si>
  <si>
    <t>Remaining</t>
  </si>
  <si>
    <t>TOTAL ACADEMIC INITIATIVES</t>
  </si>
  <si>
    <t>Discretionary Authority: External &amp; Mobilizations Coordinator</t>
  </si>
  <si>
    <t>Academic Initiatives Budget</t>
  </si>
  <si>
    <t>Discretionary Authority: Academic &amp; Advocacy Coordinator</t>
  </si>
  <si>
    <t>Workshops</t>
  </si>
  <si>
    <t>Loyola Initiatives Budget</t>
  </si>
  <si>
    <t>Discretionary Authority: Loyola Coordinator</t>
  </si>
  <si>
    <t>TOTAL LOYOLA INITIATIVES</t>
  </si>
  <si>
    <t>TOTAL SPEAKER SERIES</t>
  </si>
  <si>
    <t>Alcohol</t>
  </si>
  <si>
    <t>Climate Change Week</t>
  </si>
  <si>
    <t>Sustainability Mixer</t>
  </si>
  <si>
    <t>Sustainability Initiatives Budget</t>
  </si>
  <si>
    <t>Discretionary Authority: Sustainability Coordinator</t>
  </si>
  <si>
    <t>TOTAL SUSTAINABILITY</t>
  </si>
  <si>
    <t>Danielle Levy cooking workshop</t>
  </si>
  <si>
    <t>Prizes</t>
  </si>
  <si>
    <t>T-shirts</t>
  </si>
  <si>
    <t>Don't Buy That - CUCCR Workshop Series</t>
  </si>
  <si>
    <t>Workshop series</t>
  </si>
  <si>
    <t>Interfaculty Sustainability Conference</t>
  </si>
  <si>
    <t>Sustainapalooza</t>
  </si>
  <si>
    <t>Sustainability Funding Grants</t>
  </si>
  <si>
    <t>Grant allocations</t>
  </si>
  <si>
    <t>Allocated Grants</t>
  </si>
  <si>
    <t>Food Accessibility Coalition Revenue</t>
  </si>
  <si>
    <t>BIPOC Initiatives Budget</t>
  </si>
  <si>
    <t>Speakers</t>
  </si>
  <si>
    <t>Robyn Maynard</t>
  </si>
  <si>
    <t>Ayanna Dozier</t>
  </si>
  <si>
    <t>Fabiola Mizero NG</t>
  </si>
  <si>
    <t>Gabriella Kinte</t>
  </si>
  <si>
    <t>Lucas Charlie Rose</t>
  </si>
  <si>
    <t>Chivengi</t>
  </si>
  <si>
    <t>Mikkipedia</t>
  </si>
  <si>
    <t>Kathryn</t>
  </si>
  <si>
    <t>Transportation</t>
  </si>
  <si>
    <t>Contribution from Speaker Series Budget</t>
  </si>
  <si>
    <t>Queer Support Group</t>
  </si>
  <si>
    <t>Queer Panel</t>
  </si>
  <si>
    <t>Art &amp; Sip</t>
  </si>
  <si>
    <t>Creating Cultures</t>
  </si>
  <si>
    <t>Social Justice Workshop</t>
  </si>
  <si>
    <t>Complicity, #whitelash and Black liberation</t>
  </si>
  <si>
    <t>Melinated Feminism</t>
  </si>
  <si>
    <t>Flapper Party</t>
  </si>
  <si>
    <t>Photography</t>
  </si>
  <si>
    <t>Black History Month Total</t>
  </si>
  <si>
    <t>Funding Grants</t>
  </si>
  <si>
    <t>Movement for Justice in El Bairro</t>
  </si>
  <si>
    <t>Champaint Montreal</t>
  </si>
  <si>
    <t>Vav Gallery Black History</t>
  </si>
  <si>
    <t xml:space="preserve">Radical Skillshare </t>
  </si>
  <si>
    <t>Katalis Concordia</t>
  </si>
  <si>
    <t>Symposium on environmental racism</t>
  </si>
  <si>
    <t>The Care Work: Dreaming Justice</t>
  </si>
  <si>
    <t>Queer Gatherings: Art, Activism &amp; the Archive</t>
  </si>
  <si>
    <t>Remaining Funding Grants to Allocate</t>
  </si>
  <si>
    <t>Wellness Week</t>
  </si>
  <si>
    <t>Launch Event</t>
  </si>
  <si>
    <t>Miscellaneous</t>
  </si>
  <si>
    <t>TOTAL BIPOC</t>
  </si>
  <si>
    <t>ADVOCACY CENTRE</t>
  </si>
  <si>
    <t>2019 General Elections (planned)</t>
  </si>
  <si>
    <t>Total budget 2018-19 (projected)</t>
  </si>
  <si>
    <t>CEO Salary</t>
  </si>
  <si>
    <t>16,50 $ / hour</t>
  </si>
  <si>
    <t>DEO Salary</t>
  </si>
  <si>
    <t>16,50 $ / hour. 3 DEOs</t>
  </si>
  <si>
    <t>Poll Clerk Salaries</t>
  </si>
  <si>
    <t>Employee Benefits</t>
  </si>
  <si>
    <t>Candidate Reimbursements</t>
  </si>
  <si>
    <t>Space Rentals</t>
  </si>
  <si>
    <t>Laptop Rentals</t>
  </si>
  <si>
    <t>Security</t>
  </si>
  <si>
    <t>Promotion</t>
  </si>
  <si>
    <t>Ballot boxes in December</t>
  </si>
  <si>
    <t>Online Voting Service Fee</t>
  </si>
  <si>
    <t>Remaining funds in budget line</t>
  </si>
  <si>
    <t>2019 January Byelections</t>
  </si>
  <si>
    <t>Elections &amp; Referendums Budget</t>
  </si>
  <si>
    <t>Discretionary Authority: Chief Electoral Officer</t>
  </si>
  <si>
    <t>2018 Byelections YTD Actuals</t>
  </si>
  <si>
    <t>Furniture</t>
  </si>
  <si>
    <t>Clubs Fair</t>
  </si>
  <si>
    <t>CLUBS - CLUBS GALA</t>
  </si>
  <si>
    <t>Student Life Initiatives Budget</t>
  </si>
  <si>
    <t>Discretionary Authority: Student Life Coordinator</t>
  </si>
  <si>
    <t>Social Events</t>
  </si>
  <si>
    <t>Student Parent Event (October)</t>
  </si>
  <si>
    <t>Wellness Week (November)</t>
  </si>
  <si>
    <t>Reggies Concert Series</t>
  </si>
  <si>
    <t>Sexpress Yourself (March)</t>
  </si>
  <si>
    <t>Anticonsumerism Week (March)</t>
  </si>
  <si>
    <t>Clothing Swap (March)</t>
  </si>
  <si>
    <t>Naloxone Workshops (2)</t>
  </si>
  <si>
    <t>Services</t>
  </si>
  <si>
    <t>Peer Support/Recovery Program</t>
  </si>
  <si>
    <t>Rapid HIV Testing Clinic</t>
  </si>
  <si>
    <t>Harm Reduction Honorarium</t>
  </si>
  <si>
    <t>Collaborations</t>
  </si>
  <si>
    <t>TOTAL STUDENT LIFE</t>
  </si>
  <si>
    <t>End of Year Event (April)</t>
  </si>
  <si>
    <t>Sober parties/Peer Support Recovery</t>
  </si>
  <si>
    <t>Coding workshop</t>
  </si>
  <si>
    <t>Collaborations/Student Life Funding</t>
  </si>
  <si>
    <t>Will try to put mindfulness project onto endowment fund</t>
  </si>
  <si>
    <t>REVENUES - Operations</t>
  </si>
  <si>
    <t>EXPENSES - Operations</t>
  </si>
  <si>
    <t>REVENUES - HOJO</t>
  </si>
  <si>
    <t>REVENUES - Advocacy</t>
  </si>
  <si>
    <t>EXPENSES - Advocacy</t>
  </si>
  <si>
    <t>EXPENSES - LIC</t>
  </si>
  <si>
    <t>REVENUES - LIC</t>
  </si>
  <si>
    <t>REVENUES - Clubs</t>
  </si>
  <si>
    <t>EXPENSES - Clubs</t>
  </si>
  <si>
    <t>SUMMARY - All Budgets Consolidated</t>
  </si>
  <si>
    <t>EXPENSES - HOJO</t>
  </si>
  <si>
    <t>Welcome Coffee</t>
  </si>
  <si>
    <t>Stargazing</t>
  </si>
  <si>
    <t>Community Street Fair</t>
  </si>
  <si>
    <t>Panel/Speaker</t>
  </si>
  <si>
    <t>Party at the Quad</t>
  </si>
  <si>
    <t>Winter Orientation</t>
  </si>
  <si>
    <t>Orientation Budget</t>
  </si>
  <si>
    <t>Discretionary Authority: Student LifeCoordinator</t>
  </si>
  <si>
    <t>Student Association Fair</t>
  </si>
  <si>
    <t>Communities of Care</t>
  </si>
  <si>
    <t>Percolators</t>
  </si>
  <si>
    <t>Welcome Coffees</t>
  </si>
  <si>
    <t>Maple taffy event</t>
  </si>
  <si>
    <t>Open Air Pub</t>
  </si>
  <si>
    <t>Vaudeville variety Show</t>
  </si>
  <si>
    <t>Movie Night with Tranna Wintour</t>
  </si>
  <si>
    <t>Student-Parent BBQ</t>
  </si>
  <si>
    <t>External Budget</t>
  </si>
  <si>
    <t>Clubs Budget</t>
  </si>
  <si>
    <t>Food &amp; Alcohol</t>
  </si>
  <si>
    <t>Pamphlets</t>
  </si>
  <si>
    <t>Postcards</t>
  </si>
  <si>
    <t>The Link advertisements</t>
  </si>
  <si>
    <t>Promotional &amp; Materials</t>
  </si>
  <si>
    <t>Tote bags</t>
  </si>
  <si>
    <t>Mugs</t>
  </si>
  <si>
    <t>Burlesque giveaway</t>
  </si>
  <si>
    <t>Soaps</t>
  </si>
  <si>
    <t>Lunch containers</t>
  </si>
  <si>
    <t>Seeds &amp; sprouting kits</t>
  </si>
  <si>
    <t>Toothbrushes</t>
  </si>
  <si>
    <t>Totebag delivery</t>
  </si>
  <si>
    <t>Web hosting</t>
  </si>
  <si>
    <t>Facebook ads</t>
  </si>
  <si>
    <t>Street banner</t>
  </si>
  <si>
    <t>TOTAL ORIENTATION</t>
  </si>
  <si>
    <t>Condoms</t>
  </si>
  <si>
    <t>Parking</t>
  </si>
  <si>
    <t>Car Rental</t>
  </si>
  <si>
    <t>Adirondack chairs</t>
  </si>
  <si>
    <t>Beanbag chairs</t>
  </si>
  <si>
    <t>Discretionary</t>
  </si>
  <si>
    <t>Parking Tickets</t>
  </si>
  <si>
    <t>Sherpa picnic baskets</t>
  </si>
  <si>
    <t>Orientation website template</t>
  </si>
  <si>
    <t>Waste Not, Want Not volunteers</t>
  </si>
  <si>
    <t>Home Hardware cooking supplies, cups, etc</t>
  </si>
  <si>
    <t>Storage crate</t>
  </si>
  <si>
    <t>Discretionary Authority: Community Action Fund Committee</t>
  </si>
  <si>
    <t>Approved Amount</t>
  </si>
  <si>
    <t>Community Action Fund</t>
  </si>
  <si>
    <t>Period</t>
  </si>
  <si>
    <t>Date</t>
  </si>
  <si>
    <t>Summer/sept</t>
  </si>
  <si>
    <t>Black is the Warmest Color</t>
  </si>
  <si>
    <t>Euphorie dans le genre, Trans March</t>
  </si>
  <si>
    <t>Solidarity Across Borders, Lucy Campaign</t>
  </si>
  <si>
    <t>Sidetracks Screen printing Collective</t>
  </si>
  <si>
    <t>Striking Memories</t>
  </si>
  <si>
    <t>Vectors of Invisibility, Symposium</t>
  </si>
  <si>
    <t>Culture Shock</t>
  </si>
  <si>
    <t>ICOP JMSB</t>
  </si>
  <si>
    <t>FIFEQ</t>
  </si>
  <si>
    <t>For Us Girl</t>
  </si>
  <si>
    <t>Status for Omar</t>
  </si>
  <si>
    <t>Their body stickers</t>
  </si>
  <si>
    <t>Throw Poetry</t>
  </si>
  <si>
    <t>Environmental Racism</t>
  </si>
  <si>
    <t>MSA Carpets</t>
  </si>
  <si>
    <t>Mystik Mamadou</t>
  </si>
  <si>
    <t>Blackout Theatre</t>
  </si>
  <si>
    <t>Mtl CUTE</t>
  </si>
  <si>
    <t>TWIG tree union</t>
  </si>
  <si>
    <t>Strike Support</t>
  </si>
  <si>
    <t>Reserved funding for strike support</t>
  </si>
  <si>
    <t>Approved Grants</t>
  </si>
  <si>
    <t>TOTAL COMMUNITY ACTION FUND</t>
  </si>
  <si>
    <t>Number of Applications</t>
  </si>
  <si>
    <t>Total Amount Requested</t>
  </si>
  <si>
    <t>Total Amount Approved</t>
  </si>
  <si>
    <t>Black History Month Events</t>
  </si>
  <si>
    <t>PSSA Constibution to Political Debate</t>
  </si>
  <si>
    <t>1 year subscription. Revenue from Student Endowment Fund requested to cover the costs as a pilot project.</t>
  </si>
  <si>
    <t>CLUBS - EXTERNAL FUNDING</t>
  </si>
  <si>
    <t>Bonus</t>
  </si>
  <si>
    <t>Pay Period</t>
  </si>
  <si>
    <t>Sub-Total</t>
  </si>
  <si>
    <t>Vacations</t>
  </si>
  <si>
    <t>Total Salaries per Position</t>
  </si>
  <si>
    <t>Total Salaries for all Positions (8)</t>
  </si>
  <si>
    <t>Employers charges</t>
  </si>
  <si>
    <t>Commission des normes du travail (CNT)</t>
  </si>
  <si>
    <t>EI</t>
  </si>
  <si>
    <t>QPIP</t>
  </si>
  <si>
    <t>Health Service Fund (FSS)</t>
  </si>
  <si>
    <t>QPP (Yearly exemption)</t>
  </si>
  <si>
    <t>$ 3 500,00</t>
  </si>
  <si>
    <t>QPP</t>
  </si>
  <si>
    <t>Total employer's charges</t>
  </si>
  <si>
    <t>F2020</t>
  </si>
  <si>
    <t>Function</t>
  </si>
  <si>
    <t>Rate</t>
  </si>
  <si>
    <t>GENERAL</t>
  </si>
  <si>
    <t>IT Director</t>
  </si>
  <si>
    <t>Administrative Coordinator</t>
  </si>
  <si>
    <t>Communcation Coordinator</t>
  </si>
  <si>
    <t>Lead Graphic DesignerDesigner</t>
  </si>
  <si>
    <t>Designer</t>
  </si>
  <si>
    <t>Campaigns Coordinator</t>
  </si>
  <si>
    <t>Academic researcher</t>
  </si>
  <si>
    <t>Casual Worker (non-union Kitchen cleaner)</t>
  </si>
  <si>
    <t>TOTAL GENERAL</t>
  </si>
  <si>
    <t>RECEPTIONIST</t>
  </si>
  <si>
    <t>RECEPTIONIST Level 1</t>
  </si>
  <si>
    <t>RECEPTIONIST Level 3</t>
  </si>
  <si>
    <t>TOTAL RECEPTIONIST</t>
  </si>
  <si>
    <t>HOJO Coordinator</t>
  </si>
  <si>
    <t>HOJO Admin Assistant</t>
  </si>
  <si>
    <t>HOJO Assistant Level 2</t>
  </si>
  <si>
    <t>HOJO Assistant Level 1</t>
  </si>
  <si>
    <t>Advocacy Coordinator</t>
  </si>
  <si>
    <t>Administrative assistant Level 1</t>
  </si>
  <si>
    <t>Advocate Level 3</t>
  </si>
  <si>
    <t>Advocate Level 2</t>
  </si>
  <si>
    <t>Advocate Level 1</t>
  </si>
  <si>
    <t>TOTAL ADVOCACY</t>
  </si>
  <si>
    <t>LIC Coordinator</t>
  </si>
  <si>
    <t>FINANCE</t>
  </si>
  <si>
    <t>General Manager</t>
  </si>
  <si>
    <t>Accountant</t>
  </si>
  <si>
    <t>TOTAL FINANCE</t>
  </si>
  <si>
    <t>TOTAL EXCECUTIVES</t>
  </si>
  <si>
    <t>GRAND TOTAL</t>
  </si>
  <si>
    <t>Attached</t>
  </si>
  <si>
    <t>FSS</t>
  </si>
  <si>
    <t>Legal Library</t>
  </si>
  <si>
    <t>Office Supplies</t>
  </si>
  <si>
    <t>Professional Associations</t>
  </si>
  <si>
    <t>Publicity</t>
  </si>
  <si>
    <t>Information Sessions</t>
  </si>
  <si>
    <t>Legal Information Clinic Budget</t>
  </si>
  <si>
    <t>Discretionary Authority: LIC Manager via Academic &amp; Advocacy Coordinator</t>
  </si>
  <si>
    <t>Training</t>
  </si>
  <si>
    <t>TOTAL LIC EXPENSES</t>
  </si>
  <si>
    <t>Expense</t>
  </si>
  <si>
    <t>Breakdown of "LIC Expenses" Line</t>
  </si>
  <si>
    <t>All Other Expenses</t>
  </si>
  <si>
    <t>Mindfulness Project - Endowment Fund Support</t>
  </si>
  <si>
    <t>Waste Not, Want Not</t>
  </si>
  <si>
    <t>Waste Not, Want Not Endowment Fund Support</t>
  </si>
  <si>
    <t>Annual Undergraduate Survey - Endowment Fund Support</t>
  </si>
  <si>
    <t>2018-2019</t>
  </si>
  <si>
    <t>JMAS Free Tax Clinic</t>
  </si>
  <si>
    <t>JMAS Free Tax Clinic - Endowment Fund Support</t>
  </si>
  <si>
    <t>BUDGET   2019-2020</t>
  </si>
  <si>
    <t>Description and comments</t>
  </si>
  <si>
    <t>2019-2020</t>
  </si>
  <si>
    <t>SAAELC Loan/interest</t>
  </si>
  <si>
    <t>Proposed  Budget (June 2019)</t>
  </si>
  <si>
    <t>DANCE CLUB</t>
  </si>
  <si>
    <t>At June 1, 2019</t>
  </si>
  <si>
    <t>Designer - Training (VACANT)</t>
  </si>
  <si>
    <t>Campaign Assistant</t>
  </si>
  <si>
    <t>Campaigns Researcher</t>
  </si>
  <si>
    <t>Clubs Administrator</t>
  </si>
  <si>
    <t>Archivist/Historian (VACANT)</t>
  </si>
  <si>
    <t>RECEPTIONIST Level 1 (VACANT)</t>
  </si>
  <si>
    <t>RECEPTIONIST Level 4</t>
  </si>
  <si>
    <t>Receptionist project (VACANT)</t>
  </si>
  <si>
    <t xml:space="preserve">HOJO </t>
  </si>
  <si>
    <t>HOJO Housing project (Shared Position)</t>
  </si>
  <si>
    <t>HOJO Assistant Level 4</t>
  </si>
  <si>
    <t xml:space="preserve">TOTAL HOJO </t>
  </si>
  <si>
    <t>Administrative assistant Level 1 (VACANT)</t>
  </si>
  <si>
    <t>Advocate Level 4</t>
  </si>
  <si>
    <t>Advocate Level 1 (VACANT)</t>
  </si>
  <si>
    <t>Advocate Level 1 Graduate</t>
  </si>
  <si>
    <t>LIC Assistant Level 2</t>
  </si>
  <si>
    <t>LIC Assistant Level 1</t>
  </si>
  <si>
    <t xml:space="preserve">TOTAL LIC </t>
  </si>
  <si>
    <t>1+1.9+.5 = 3.4</t>
  </si>
  <si>
    <t>1+1.9+.5 =3.4</t>
  </si>
  <si>
    <t>F2020 Executives Salaries, Bonuses and 4%</t>
  </si>
  <si>
    <t>Projections for 2019-2020</t>
  </si>
  <si>
    <t>Base salary</t>
  </si>
  <si>
    <t>Year-End Bonus</t>
  </si>
  <si>
    <t>CNESST</t>
  </si>
  <si>
    <t>Total Salary</t>
  </si>
  <si>
    <t>Total Bonus per Position</t>
  </si>
  <si>
    <t>Total Bonus for all Positions (8)</t>
  </si>
  <si>
    <t>S</t>
  </si>
  <si>
    <t>B</t>
  </si>
  <si>
    <t>TOTAL SALARIES AND BONUS (8)</t>
  </si>
  <si>
    <t>Total Salaries and Bonus per position</t>
  </si>
  <si>
    <t>CTRL from Budget</t>
  </si>
  <si>
    <t>MUSLIM STUDENTS ASSOCIATION</t>
  </si>
  <si>
    <t>TASHAN DANCE CLUB</t>
  </si>
  <si>
    <t>set in contract at $21,000</t>
  </si>
  <si>
    <t>NEW CLUBS - WINTER</t>
  </si>
  <si>
    <t>CHASSE ET PECHE</t>
  </si>
  <si>
    <t>FILM CLUB</t>
  </si>
  <si>
    <t>DEMOCRATS ABROAD</t>
  </si>
  <si>
    <t>MINDFULNESS ON THE GO</t>
  </si>
  <si>
    <t>STUDENT PARENTS</t>
  </si>
  <si>
    <t>STRONGER THAN STIGMA</t>
  </si>
  <si>
    <t>TAEKWONDO</t>
  </si>
  <si>
    <t>MAURITIAN STUDENTS</t>
  </si>
  <si>
    <t>KATALIS</t>
  </si>
  <si>
    <t>CGA MAPPING PROJECT</t>
  </si>
  <si>
    <t>SUSTAINABILITY INITIATIVES</t>
  </si>
  <si>
    <t>STUDENTS FOR CONSENT CULTURE</t>
  </si>
  <si>
    <t>UNDERGRAD STUDENT FEES</t>
  </si>
  <si>
    <t>Updated name</t>
  </si>
  <si>
    <t>Summer Intern</t>
  </si>
  <si>
    <t>HOJO Assistant Level 1 (New Summer Employee)</t>
  </si>
  <si>
    <t>total hours</t>
  </si>
  <si>
    <t>total desk hours</t>
  </si>
  <si>
    <t>HOJO - OFFICE SUPPLIES</t>
  </si>
  <si>
    <t>Will this project be continuing?</t>
  </si>
  <si>
    <t>Woodnote Budget 2018 - 2019</t>
  </si>
  <si>
    <t>Semester</t>
  </si>
  <si>
    <t>taxis</t>
  </si>
  <si>
    <t>plane tickets</t>
  </si>
  <si>
    <t>meals</t>
  </si>
  <si>
    <t>Conf. fee</t>
  </si>
  <si>
    <t>hotel</t>
  </si>
  <si>
    <t>Meet &amp; Greet - Food</t>
  </si>
  <si>
    <t>Tabling- snacks</t>
  </si>
  <si>
    <t>Fall total</t>
  </si>
  <si>
    <t>Winter 2019</t>
  </si>
  <si>
    <t>Press Conference- related</t>
  </si>
  <si>
    <t>Hive Catering</t>
  </si>
  <si>
    <t>Hotel</t>
  </si>
  <si>
    <t>Food (waiting on Megans receipts)</t>
  </si>
  <si>
    <t>Winter Total</t>
  </si>
  <si>
    <t>Fall/Winter Total</t>
  </si>
  <si>
    <t xml:space="preserve">Item </t>
  </si>
  <si>
    <t xml:space="preserve">Actuals </t>
  </si>
  <si>
    <t xml:space="preserve">NASCO Conference x 3 </t>
  </si>
  <si>
    <t xml:space="preserve">Printing of Promotional Material </t>
  </si>
  <si>
    <t xml:space="preserve">Facebook Sponsored Posts </t>
  </si>
  <si>
    <t xml:space="preserve">Snacks for Committee Meetings </t>
  </si>
  <si>
    <t xml:space="preserve">Merchandise </t>
  </si>
  <si>
    <t xml:space="preserve">Committee Workshop &amp; Training </t>
  </si>
  <si>
    <t xml:space="preserve">Committee Social Events </t>
  </si>
  <si>
    <t xml:space="preserve">Woodnote Cooperative Mixer </t>
  </si>
  <si>
    <t xml:space="preserve">SAQ </t>
  </si>
  <si>
    <t xml:space="preserve">Beigne Oui  </t>
  </si>
  <si>
    <t xml:space="preserve">Student Dwell TO x 2 </t>
  </si>
  <si>
    <t xml:space="preserve">Parking </t>
  </si>
  <si>
    <t>Get a CCSL and/or CAF grant</t>
  </si>
  <si>
    <t>Summer &amp; Fall 2018</t>
  </si>
  <si>
    <t>NASCO</t>
  </si>
  <si>
    <t>Tabling Supplies</t>
  </si>
  <si>
    <t>CP Retreat</t>
  </si>
  <si>
    <t>Peer Recovery Service Coordinator</t>
  </si>
  <si>
    <t>Furniture &amp; Equipment</t>
  </si>
  <si>
    <t>Snacks/Coffee</t>
  </si>
  <si>
    <t>Social</t>
  </si>
  <si>
    <t>Coordinator training</t>
  </si>
  <si>
    <t>Office Supplies &amp; Administrative</t>
  </si>
  <si>
    <t>Peer Support Training</t>
  </si>
  <si>
    <t>Peer supporters honorarium</t>
  </si>
  <si>
    <t>Peer supporters support and appreciation</t>
  </si>
  <si>
    <t>Workshop facilitator honorarium ($50x18)</t>
  </si>
  <si>
    <t>Workshop materials ($50x18)</t>
  </si>
  <si>
    <t>Contingency</t>
  </si>
  <si>
    <t>PEER SUPPORT RECOVERY SERVICE</t>
  </si>
  <si>
    <t>Peer Support Recovery Service Budget</t>
  </si>
  <si>
    <t>Discretionary Authority: Peer Support Recovery Service Coordinator</t>
  </si>
  <si>
    <t>Budget 2019-2020</t>
  </si>
  <si>
    <t>Coordinator Salary &amp; Benefits</t>
  </si>
  <si>
    <t>Coordinator Salary</t>
  </si>
  <si>
    <t>Coordinator Benefits</t>
  </si>
  <si>
    <t>Operations Expenses</t>
  </si>
  <si>
    <t>Total Peer Support Recovery Service</t>
  </si>
  <si>
    <t>INDIGENOUS REPARATIONS</t>
  </si>
  <si>
    <t>Actuals to date</t>
  </si>
  <si>
    <t>Notes: Council approved a budget of $29,500 of which $1500 must be used for peer supporters honoraria. Preparing the job description with CUPE, the job was re-classified as a Class 7 so the budget is revised slightly higher. Approving this budget at council will count as an amendment to the May 8 2019 resolution.</t>
  </si>
  <si>
    <t>Approved Budget (May 2019): $29,500.00</t>
  </si>
  <si>
    <t>reaching out to LIVE centre (DoS) for support</t>
  </si>
  <si>
    <t>Crisis Prevention Training</t>
  </si>
  <si>
    <t>Negotiation training</t>
  </si>
  <si>
    <t>Hourly Rate</t>
  </si>
  <si>
    <t>Summer hours per week</t>
  </si>
  <si>
    <t>Remainder hours per week</t>
  </si>
  <si>
    <t>Summer number of weeks</t>
  </si>
  <si>
    <t>Total annual hours</t>
  </si>
  <si>
    <t>Remainder number of weeks</t>
  </si>
  <si>
    <t>ANNUAL 2019-2020</t>
  </si>
  <si>
    <t>TOTAL BENEFITS</t>
  </si>
  <si>
    <t>Loyola Advocate (hypothetical only)</t>
  </si>
  <si>
    <t>Total with loyola advocate</t>
  </si>
  <si>
    <t>LEGAL INFORMATION CLINIC</t>
  </si>
  <si>
    <t>STAFF SALARIES</t>
  </si>
  <si>
    <t>Discretionary Authority: Finance Coordinator</t>
  </si>
  <si>
    <t>TOTAL SALARY + BENEFITS</t>
  </si>
  <si>
    <t>Subscriptions</t>
  </si>
  <si>
    <t>Shutterstock</t>
  </si>
  <si>
    <t>Mailchimp</t>
  </si>
  <si>
    <t>Jotform</t>
  </si>
  <si>
    <t>Adobe creative cloud</t>
  </si>
  <si>
    <t>Milanote</t>
  </si>
  <si>
    <t>$9/month</t>
  </si>
  <si>
    <t>New fonts &amp; typefaces</t>
  </si>
  <si>
    <t>Graphic design tablets x2</t>
  </si>
  <si>
    <t>Design &amp; Communications</t>
  </si>
  <si>
    <t>TOTAL DESIGN &amp; COMMUNICATIONS</t>
  </si>
  <si>
    <t>DESIGN &amp; COMMUNICATIONS</t>
  </si>
  <si>
    <t>Lapel mics</t>
  </si>
  <si>
    <t>General CSU banners</t>
  </si>
  <si>
    <t>Printed general CSU promo materials</t>
  </si>
  <si>
    <t>Advertisements</t>
  </si>
  <si>
    <t>Equipment &amp; Miscellaneous</t>
  </si>
  <si>
    <t>Lynda.com</t>
  </si>
  <si>
    <t>On-campus ad space buys</t>
  </si>
  <si>
    <t>Office Expenses</t>
  </si>
  <si>
    <t>Denis</t>
  </si>
  <si>
    <t>Amazon</t>
  </si>
  <si>
    <t xml:space="preserve">Amazon </t>
  </si>
  <si>
    <t>Ikea</t>
  </si>
  <si>
    <t xml:space="preserve">Staples </t>
  </si>
  <si>
    <t xml:space="preserve">(office suplies, </t>
  </si>
  <si>
    <t xml:space="preserve">Novexo </t>
  </si>
  <si>
    <t xml:space="preserve">Denis </t>
  </si>
  <si>
    <t>(furniture like office chairs)</t>
  </si>
  <si>
    <t>NuLook</t>
  </si>
  <si>
    <t>L'Office</t>
  </si>
  <si>
    <t xml:space="preserve">Oburo </t>
  </si>
  <si>
    <t>(commercial furniture like cafeteria tables</t>
  </si>
  <si>
    <t>commercial more expensive but more durable)</t>
  </si>
  <si>
    <t xml:space="preserve"> (kitchen cuttlery and cups)</t>
  </si>
  <si>
    <t>15k approximate for cafeteria tables on 7th of equivalent calibre. Possible SSAELC fund</t>
  </si>
  <si>
    <t>(event supplies, disposable cups and cuttlery and gloves)</t>
  </si>
  <si>
    <t xml:space="preserve">Santropol </t>
  </si>
  <si>
    <t>coffee</t>
  </si>
  <si>
    <t>archive boxes</t>
  </si>
  <si>
    <t>Iron Mountain</t>
  </si>
  <si>
    <t>Concordia Bookstore</t>
  </si>
  <si>
    <t>key request forms, VoIP phone sets (Voice over IP)</t>
  </si>
  <si>
    <t>Concordia Greenhouse</t>
  </si>
  <si>
    <t>plants</t>
  </si>
  <si>
    <t>Office &amp; Event Supplies</t>
  </si>
  <si>
    <t>&gt;50% when stuff breaks</t>
  </si>
  <si>
    <t>Concordia Community Solidarity Coop Bookstore (CCSCB)</t>
  </si>
  <si>
    <t>paper for printer</t>
  </si>
  <si>
    <t>Frigo Vert</t>
  </si>
  <si>
    <t>coffee and giveaway stuff</t>
  </si>
  <si>
    <t xml:space="preserve">Costco </t>
  </si>
  <si>
    <t>(applicances)</t>
  </si>
  <si>
    <t>Gifts Cards &amp; Baskets</t>
  </si>
  <si>
    <t xml:space="preserve">december : $500 for different office individuals </t>
  </si>
  <si>
    <t>halloween: $600 little bags for daycare kids</t>
  </si>
  <si>
    <t xml:space="preserve">july: $750 employee handbook scavenger hunt gift </t>
  </si>
  <si>
    <t>Telephone Line Rental and Long Distance</t>
  </si>
  <si>
    <t>Concordia IITS - Phone Rental and Service Request</t>
  </si>
  <si>
    <t>Allstring - Phone Rental and Service Request</t>
  </si>
  <si>
    <t>Executive and Employees Phone Lines</t>
  </si>
  <si>
    <t>Communications Assistant</t>
  </si>
  <si>
    <t>Put on Food Systems SPF</t>
  </si>
  <si>
    <t>Fee Type</t>
  </si>
  <si>
    <t>2019-20</t>
  </si>
  <si>
    <t>2018-19</t>
  </si>
  <si>
    <t>2017-18</t>
  </si>
  <si>
    <t>2016-17</t>
  </si>
  <si>
    <t>2015-16</t>
  </si>
  <si>
    <t>2014-15</t>
  </si>
  <si>
    <t>CSU Operations</t>
  </si>
  <si>
    <t>Housing &amp; Off-Campus Job Office</t>
  </si>
  <si>
    <t>Advocacy Service</t>
  </si>
  <si>
    <t>Student Space, Accessible Education, and Legal Contingency Fund</t>
  </si>
  <si>
    <t>CSU Non-Academic Clubs</t>
  </si>
  <si>
    <t>CSU Health &amp; Dental Plan</t>
  </si>
  <si>
    <t>Per-Credit Fee by Year</t>
  </si>
  <si>
    <t>Endowment fund and Bursaries 2018. Non recurring</t>
  </si>
  <si>
    <t>1. Renewable licenses and Services</t>
  </si>
  <si>
    <t>2018-2019 real costs</t>
  </si>
  <si>
    <t>2019-2020 projected costs</t>
  </si>
  <si>
    <t>1.1 VMWare</t>
  </si>
  <si>
    <t>1.2 Veeam</t>
  </si>
  <si>
    <t>1.3 CRM</t>
  </si>
  <si>
    <t>1.4 Viglob (hosting)</t>
  </si>
  <si>
    <t>1.5 Technitrik (monitoring)</t>
  </si>
  <si>
    <t>1.6 Bitdefender Antivirus</t>
  </si>
  <si>
    <t>1.7 Off site backups</t>
  </si>
  <si>
    <t>1.8 Acomba online</t>
  </si>
  <si>
    <t>1.11 Web</t>
  </si>
  <si>
    <t>1.11.1 CPANEL Inc.</t>
  </si>
  <si>
    <t>1.11.2 Namecheap</t>
  </si>
  <si>
    <t>1.11.3 NamesPro</t>
  </si>
  <si>
    <t>1.11.4 CMS and plugins</t>
  </si>
  <si>
    <t>subtotals</t>
  </si>
  <si>
    <t>2 External Labour</t>
  </si>
  <si>
    <t>2.1 IT</t>
  </si>
  <si>
    <t>2.1.1 Support</t>
  </si>
  <si>
    <t>2.1.2 Projects Acomba Online - Back ups off sites</t>
  </si>
  <si>
    <t>3 Software Acquisition (perpetual licenses)</t>
  </si>
  <si>
    <t>5 IT Training</t>
  </si>
  <si>
    <t>total</t>
  </si>
  <si>
    <t>4 IT Equipment (repair, replacement and acquisitions)</t>
  </si>
  <si>
    <t>4.1 Personal Computers and peripherals</t>
  </si>
  <si>
    <t>4.2 Network devices and equipment</t>
  </si>
  <si>
    <t xml:space="preserve">4.3 Other </t>
  </si>
  <si>
    <t>(tools, locks, tech devices that are not plugged to the network or computers)</t>
  </si>
  <si>
    <t>TOTAL IT Budget</t>
  </si>
  <si>
    <t>2.1.3 It Migration</t>
  </si>
  <si>
    <t>COUNCIL - FILMING EXPENSE</t>
  </si>
  <si>
    <t>2020 January Byelections</t>
  </si>
  <si>
    <t>2020 General Elections (planned)</t>
  </si>
  <si>
    <t>Total budget 2019-20 (projected)</t>
  </si>
  <si>
    <t>Laptop Donation from Library Service Funds renders this line non-necessary</t>
  </si>
  <si>
    <t>No security needed as students won't vote at polling stations anymore</t>
  </si>
  <si>
    <t xml:space="preserve">June 2019: </t>
  </si>
  <si>
    <t>Annual Budget Approved by Council in June 2019:</t>
  </si>
  <si>
    <t>Telephone Budget</t>
  </si>
  <si>
    <t>Budget (June 2019):</t>
  </si>
  <si>
    <t>Telephone Providers</t>
  </si>
  <si>
    <t>AITS</t>
  </si>
  <si>
    <t>All Stream</t>
  </si>
  <si>
    <t>Same price as last year, although they have decreasing in the last 3 years</t>
  </si>
  <si>
    <t>A monthly fee of approximately $750</t>
  </si>
  <si>
    <t>Coordinator Phone Bill</t>
  </si>
  <si>
    <t>Finance</t>
  </si>
  <si>
    <t>A&amp;A</t>
  </si>
  <si>
    <t>Sustainability</t>
  </si>
  <si>
    <t xml:space="preserve">General </t>
  </si>
  <si>
    <t>Loyola</t>
  </si>
  <si>
    <t>Internal</t>
  </si>
  <si>
    <t>External</t>
  </si>
  <si>
    <t>Student Life</t>
  </si>
  <si>
    <t>Staff Phone Bill</t>
  </si>
  <si>
    <t>TOTAL TELEPHONE BUDGET</t>
  </si>
  <si>
    <t>Loan Capital and interst $250,000.00 over 5 years</t>
  </si>
  <si>
    <t>Will consider other funding</t>
  </si>
  <si>
    <t>Pimping Tables</t>
  </si>
  <si>
    <t>Social Media Advertising</t>
  </si>
  <si>
    <t>We will pass the whole project through the SSAELC Fund</t>
  </si>
  <si>
    <t>This is a planned deficit, they want to apply for CCSL funding</t>
  </si>
  <si>
    <t>External Funding cannot be planned</t>
  </si>
  <si>
    <t>Budget of June 2019</t>
  </si>
  <si>
    <t>Discretionary Authority: Advocacy Manager</t>
  </si>
  <si>
    <t>CENTRE FOR ADVOCACY</t>
  </si>
  <si>
    <t>Difference</t>
  </si>
  <si>
    <t>Discretionary Authority: Finance Coordinator &amp; External and Mobilization Coordinator</t>
  </si>
  <si>
    <t>Budget 2019</t>
  </si>
  <si>
    <t>Budget 2018-2019</t>
  </si>
  <si>
    <t>Budget June 2019: $50,000 (from SSAELC)</t>
  </si>
  <si>
    <t>THIS SHEET DOES NOT HAVE THE COMPLETE CAF BREAKDOWN</t>
  </si>
  <si>
    <t>THIS SHEET DOES NOT HAVE THE COMPLETE BREAKDOWN OF THE 2018-2019 YEAR</t>
  </si>
  <si>
    <t>Budget 2019: $50000</t>
  </si>
  <si>
    <t>Comments</t>
  </si>
  <si>
    <t>part of IT budget, not here</t>
  </si>
  <si>
    <t>Makings the tables attractive to the students. One time expense</t>
  </si>
  <si>
    <t>Assuming all candidates get 100% reimbursement, at a maximum of $1400 per team</t>
  </si>
  <si>
    <t>Online Voting renders this line non-necessary</t>
  </si>
  <si>
    <t>T-Shirts for Clerks</t>
  </si>
  <si>
    <t>1 clerk per table, 7 hours a day, 3 days at $15.44/hour</t>
  </si>
  <si>
    <t>200 per meeting</t>
  </si>
  <si>
    <t>$100/month</t>
  </si>
  <si>
    <t>$60/month</t>
  </si>
  <si>
    <t>$40/month</t>
  </si>
  <si>
    <t>TRAVEL FOR COUNCILORS</t>
  </si>
  <si>
    <t>$60 / month</t>
  </si>
  <si>
    <t>EXECUTIVE AND STAFF TRAVEL</t>
  </si>
  <si>
    <t>20 days in may 2019</t>
  </si>
  <si>
    <t>June 2019 Budget: $8,000</t>
  </si>
  <si>
    <t>Approved Budget (June 2019): $25000</t>
  </si>
  <si>
    <t>LIC - FOOD FOR TRAINING</t>
  </si>
  <si>
    <t xml:space="preserve">Budget June 2019: </t>
  </si>
  <si>
    <t>Other (volunteer appreciation, cellphone, etc)</t>
  </si>
  <si>
    <t>June 2019: $15000</t>
  </si>
  <si>
    <t>Budget June 2019: $110,000</t>
  </si>
  <si>
    <t>Budget June 2019: $20000</t>
  </si>
  <si>
    <t>Budget June 2019: $17000</t>
  </si>
  <si>
    <t>through SSAELC</t>
  </si>
  <si>
    <t>no hours for now</t>
  </si>
  <si>
    <t>In ECA and CASA ads for Services</t>
  </si>
  <si>
    <t>IT Assistant</t>
  </si>
  <si>
    <t>COMPETITIONS FUND</t>
  </si>
  <si>
    <t>Equipement Stipend</t>
  </si>
  <si>
    <t>CSU MERCHANDISE</t>
  </si>
  <si>
    <t>CLUBS BUDGET ALLOCATION</t>
  </si>
  <si>
    <t>put salaries in budget lines above</t>
  </si>
  <si>
    <t>ADVOCACY EXPENSES</t>
  </si>
  <si>
    <t>check if training can come out of operations</t>
  </si>
  <si>
    <t xml:space="preserve">NEW </t>
  </si>
  <si>
    <t>This is partly because of the low funding they are receiving from GSA</t>
  </si>
  <si>
    <t>Council Mandated</t>
  </si>
  <si>
    <t>To promote CSU on Campus</t>
  </si>
  <si>
    <t>CTC Campaign Promise, Competitions Fund accessible to all students</t>
  </si>
  <si>
    <t>Internship</t>
  </si>
  <si>
    <t xml:space="preserve">Keep an eye on the Student Engagement Initiatives through the year to make sure we don't go over budget. New policies should be put in place ensuring the students really spend their money once their projects have approved funding. </t>
  </si>
  <si>
    <t xml:space="preserve">HOJO is running a planned deficit this year. Indeed, They have an accumulated surplus and want to apply to CCSL funding at the Dean of Students Office. For their funding to be approved, they must have little to no surplus left in the bank, so no cause to worry with this deficit. </t>
  </si>
  <si>
    <t>Draft a new contract with GSA ensuring long term funding to have graduate students continue to use the Advocacy Centre Services. Preferably, have an equal amount be given between 2 years, contrary to the current contract (50K one year, 21K the next…)</t>
  </si>
  <si>
    <t>Change the Clubs and Space Policy, having the Clubs present a 2nd budget once their initial amount is approved. This ensures the Clubs plan their year with their approved numbers. We will also encourage Clubs accessing external funding to support their projects</t>
  </si>
  <si>
    <t>This budget has a thin surplus of $32,277. This gives the CSU flexibility through the year</t>
  </si>
  <si>
    <t>Keep doing good work!</t>
  </si>
  <si>
    <t>Employee</t>
  </si>
  <si>
    <t xml:space="preserve">HOJO Assistant Level 2 </t>
  </si>
  <si>
    <t xml:space="preserve">HOJO Assistant Level 1 </t>
  </si>
  <si>
    <t xml:space="preserve">The Advocacy Centre is running a deficit this year. Although their fee-levy increased in the past year, the GSA contribution has decreased. They are also hiring new employees to replace a long-term employee leaving. </t>
  </si>
  <si>
    <t xml:space="preserve">Revenue: The fee-levy for Operations has gone up from $2.11 per credit to $2.31 which explains the increase of Student Fees revenue. This executive team also plan on bringing more revenue from handbook advertisement.  Expenses: This year, we are focusing on STUDENT ENGAGEMENT INITIATIVES, with a $75,551 increase in expenses in this department. This is where the students get their funding for various projects and initiatives, will get inspired by our annual campaign, or get to meet new friends through Orientation. We plan on spending much less on Elections and Legal Fees this year. </t>
  </si>
  <si>
    <t>Revenue: There was a fee-levy increase in the recent year from $0.20 to $0.30 per credit, resulting in a $68,209 increase in overall revenue. This year, we are not planning for External Funding, as this follows the individual clubs' funding processes. Expenses: It can be observed that although the 2019-2020 fiscal year has more revenue coming in than the previous year, we are spending less in Clubs Expenses. This is because there has been a history of bad financial practice in the Clubs department, from human mistakes to simple negligence. This year, we plan on instauring new policies for the Clubs, ensuring no retroactive funding is approved and that the clubs understand the rules of the CSU.</t>
  </si>
  <si>
    <t>Focus on website this year, surprising no one! Possible funding through CCSL, or SSAELC, to be determined in the next few months.</t>
  </si>
  <si>
    <t>LIC has been running a surplus for the past few years.. Good Job! They plan on going to GSA for additional funding, being that many graduate students utilize these services. The LIC staff does not want to refuse services to graduate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</si>
</sst>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8" formatCode="&quot;$&quot;#,##0.00;[Red]\-&quot;$&quot;#,##0.00"/>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00_);_(&quot;$&quot;* \(#,##0.00\);_(&quot;$&quot;* &quot;-&quot;??_);_(@_)"/>
    <numFmt numFmtId="168" formatCode="_(* #,##0.00_);_(* \(#,##0.00\);_(* &quot;-&quot;??_);_(@_)"/>
    <numFmt numFmtId="169" formatCode="_-* #,##0_-;\-* #,##0_-;_-* &quot;-&quot;??_-;_-@_-"/>
    <numFmt numFmtId="170" formatCode="_-* #,##0_-;\-\ #,##0_-;_-* &quot;-&quot;??_-;_-@_-"/>
    <numFmt numFmtId="171" formatCode="0.0000%"/>
    <numFmt numFmtId="172" formatCode="&quot;$&quot;#,##0.00"/>
    <numFmt numFmtId="173" formatCode="&quot;$&quot;#,##0"/>
    <numFmt numFmtId="174" formatCode="_(&quot;$&quot;* #,##0_);_(&quot;$&quot;* \(#,##0\);_(&quot;$&quot;* &quot;-&quot;??_);_(@_)"/>
    <numFmt numFmtId="175" formatCode="0.000%"/>
    <numFmt numFmtId="176" formatCode="_-[$$-1009]* #,##0.00_-;\-[$$-1009]* #,##0.00_-;_-[$$-1009]* &quot;-&quot;??_-;_-@_-"/>
    <numFmt numFmtId="177" formatCode="#,##0_ ;\-#,##0\ "/>
    <numFmt numFmtId="178" formatCode="#,##0.00_ ;\-#,##0.00\ "/>
    <numFmt numFmtId="179" formatCode="0_ ;[Red]\-0\ "/>
    <numFmt numFmtId="180" formatCode="yyyy\-mm\-dd"/>
    <numFmt numFmtId="181" formatCode="0.0_ ;[Red]\-0.0\ "/>
  </numFmts>
  <fonts count="82">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name val="Arial"/>
      <family val="2"/>
    </font>
    <font>
      <b/>
      <sz val="16"/>
      <color theme="0"/>
      <name val="Arial"/>
      <family val="2"/>
    </font>
    <font>
      <b/>
      <sz val="11"/>
      <name val="Arial"/>
      <family val="2"/>
    </font>
    <font>
      <sz val="12"/>
      <name val="Arial"/>
      <family val="2"/>
    </font>
    <font>
      <sz val="9"/>
      <color indexed="81"/>
      <name val="Tahoma"/>
      <family val="2"/>
    </font>
    <font>
      <b/>
      <sz val="9"/>
      <color indexed="81"/>
      <name val="Tahoma"/>
      <family val="2"/>
    </font>
    <font>
      <sz val="11"/>
      <color rgb="FF9C0006"/>
      <name val="Calibri"/>
      <family val="2"/>
      <scheme val="minor"/>
    </font>
    <font>
      <sz val="11"/>
      <color rgb="FF9C6500"/>
      <name val="Calibri"/>
      <family val="2"/>
      <scheme val="minor"/>
    </font>
    <font>
      <sz val="10"/>
      <color theme="1"/>
      <name val="Arial"/>
      <family val="2"/>
    </font>
    <font>
      <b/>
      <sz val="20"/>
      <color theme="1"/>
      <name val="Calibri"/>
      <family val="2"/>
      <scheme val="minor"/>
    </font>
    <font>
      <sz val="20"/>
      <color theme="1"/>
      <name val="Calibri"/>
      <family val="2"/>
      <scheme val="minor"/>
    </font>
    <font>
      <b/>
      <sz val="14"/>
      <color theme="1"/>
      <name val="Calibri"/>
      <family val="2"/>
      <scheme val="minor"/>
    </font>
    <font>
      <sz val="13"/>
      <color theme="1"/>
      <name val="Calibri"/>
      <family val="2"/>
      <scheme val="minor"/>
    </font>
    <font>
      <sz val="13"/>
      <color rgb="FFFF0000"/>
      <name val="Calibri"/>
      <family val="2"/>
      <scheme val="minor"/>
    </font>
    <font>
      <b/>
      <sz val="10"/>
      <color theme="1"/>
      <name val="Arial"/>
      <family val="2"/>
    </font>
    <font>
      <sz val="11"/>
      <color rgb="FF000000"/>
      <name val="Calibri"/>
      <family val="2"/>
      <scheme val="minor"/>
    </font>
    <font>
      <b/>
      <sz val="14"/>
      <name val="Arial"/>
      <family val="2"/>
    </font>
    <font>
      <sz val="10"/>
      <color rgb="FF000000"/>
      <name val="Arial"/>
      <family val="2"/>
    </font>
    <font>
      <b/>
      <sz val="10"/>
      <color rgb="FF000000"/>
      <name val="Arial"/>
      <family val="2"/>
    </font>
    <font>
      <sz val="10"/>
      <color theme="4" tint="0.39997558519241921"/>
      <name val="Arial"/>
      <family val="2"/>
    </font>
    <font>
      <b/>
      <sz val="12"/>
      <color rgb="FFFFFFFF"/>
      <name val="Arial"/>
      <family val="2"/>
    </font>
    <font>
      <b/>
      <sz val="12"/>
      <color theme="1"/>
      <name val="Arial"/>
      <family val="2"/>
    </font>
    <font>
      <b/>
      <sz val="10"/>
      <color rgb="FF000000"/>
      <name val="Calibri"/>
      <family val="2"/>
    </font>
    <font>
      <b/>
      <sz val="12"/>
      <color theme="0"/>
      <name val="Arial"/>
      <family val="2"/>
    </font>
    <font>
      <b/>
      <sz val="10"/>
      <color theme="0"/>
      <name val="Arial"/>
      <family val="2"/>
    </font>
    <font>
      <sz val="12"/>
      <color theme="1"/>
      <name val="Arial"/>
      <family val="2"/>
    </font>
    <font>
      <b/>
      <sz val="11"/>
      <color rgb="FF000000"/>
      <name val="Calibri"/>
      <family val="2"/>
      <scheme val="minor"/>
    </font>
    <font>
      <sz val="10"/>
      <color rgb="FF212121"/>
      <name val="Arial"/>
      <family val="2"/>
    </font>
    <font>
      <b/>
      <sz val="20"/>
      <color theme="0"/>
      <name val="Calibri"/>
      <family val="2"/>
      <scheme val="minor"/>
    </font>
    <font>
      <b/>
      <sz val="11"/>
      <color theme="0"/>
      <name val="Calibri"/>
      <family val="2"/>
      <scheme val="minor"/>
    </font>
    <font>
      <sz val="11"/>
      <color theme="0"/>
      <name val="Calibri"/>
      <family val="2"/>
      <scheme val="minor"/>
    </font>
    <font>
      <b/>
      <sz val="18"/>
      <color theme="0"/>
      <name val="Arial"/>
      <family val="2"/>
    </font>
    <font>
      <sz val="10"/>
      <color theme="0"/>
      <name val="Arial"/>
      <family val="2"/>
    </font>
    <font>
      <b/>
      <sz val="11"/>
      <color theme="0"/>
      <name val="Arial"/>
      <family val="2"/>
    </font>
    <font>
      <b/>
      <sz val="12"/>
      <name val="Arial"/>
      <family val="2"/>
    </font>
    <font>
      <sz val="10"/>
      <color theme="1"/>
      <name val="Calibri"/>
      <family val="2"/>
      <scheme val="minor"/>
    </font>
    <font>
      <sz val="11"/>
      <color theme="0"/>
      <name val="Arial"/>
      <family val="2"/>
    </font>
    <font>
      <b/>
      <sz val="14"/>
      <color rgb="FF006100"/>
      <name val="Arial"/>
      <family val="2"/>
    </font>
    <font>
      <sz val="11"/>
      <color theme="1"/>
      <name val="Arial"/>
      <family val="2"/>
    </font>
    <font>
      <sz val="11"/>
      <color rgb="FF9C6500"/>
      <name val="Arial"/>
      <family val="2"/>
    </font>
    <font>
      <sz val="11"/>
      <color rgb="FF9C0006"/>
      <name val="Arial"/>
      <family val="2"/>
    </font>
    <font>
      <b/>
      <sz val="11"/>
      <color theme="1"/>
      <name val="Arial"/>
      <family val="2"/>
    </font>
    <font>
      <sz val="11"/>
      <color rgb="FF006100"/>
      <name val="Arial"/>
      <family val="2"/>
    </font>
    <font>
      <sz val="11"/>
      <color rgb="FF000000"/>
      <name val="Arial"/>
      <family val="2"/>
    </font>
    <font>
      <sz val="12"/>
      <color rgb="FF000000"/>
      <name val="Arial"/>
      <family val="2"/>
    </font>
    <font>
      <b/>
      <sz val="14"/>
      <color theme="1"/>
      <name val="Arial"/>
      <family val="2"/>
    </font>
    <font>
      <sz val="11"/>
      <color rgb="FF000000"/>
      <name val="Times New Roman"/>
      <family val="1"/>
    </font>
    <font>
      <sz val="10"/>
      <color rgb="FF000000"/>
      <name val="Times New Roman"/>
      <family val="1"/>
    </font>
    <font>
      <sz val="11"/>
      <color rgb="FF000000"/>
      <name val="Calibri"/>
      <family val="2"/>
    </font>
    <font>
      <b/>
      <sz val="11"/>
      <color rgb="FF000000"/>
      <name val="Calibri"/>
      <family val="2"/>
    </font>
    <font>
      <sz val="11"/>
      <color rgb="FFFFFFFF"/>
      <name val="Calibri"/>
      <family val="2"/>
    </font>
    <font>
      <b/>
      <i/>
      <sz val="11"/>
      <color rgb="FFFFFFFF"/>
      <name val="Calibri"/>
      <family val="2"/>
    </font>
    <font>
      <b/>
      <sz val="11"/>
      <color theme="1"/>
      <name val="Calibri"/>
      <family val="2"/>
    </font>
    <font>
      <sz val="14"/>
      <color theme="1"/>
      <name val="Calibri"/>
      <family val="2"/>
      <scheme val="minor"/>
    </font>
    <font>
      <b/>
      <sz val="14"/>
      <name val="Calibri"/>
      <family val="2"/>
      <scheme val="minor"/>
    </font>
    <font>
      <sz val="10"/>
      <name val="Eras Medium ITC"/>
      <family val="2"/>
    </font>
    <font>
      <sz val="10"/>
      <color theme="1"/>
      <name val="Calibri Light"/>
      <family val="2"/>
      <scheme val="major"/>
    </font>
    <font>
      <b/>
      <sz val="10"/>
      <color rgb="FF000000"/>
      <name val="Calibri Light"/>
      <family val="2"/>
      <scheme val="major"/>
    </font>
    <font>
      <sz val="26"/>
      <color theme="0"/>
      <name val="Calibri (Body)"/>
    </font>
    <font>
      <b/>
      <sz val="12"/>
      <color theme="1"/>
      <name val="Calibri"/>
      <family val="2"/>
      <scheme val="minor"/>
    </font>
    <font>
      <sz val="12"/>
      <color theme="1"/>
      <name val="Calibri"/>
      <family val="2"/>
      <scheme val="minor"/>
    </font>
    <font>
      <b/>
      <sz val="12"/>
      <name val="Calibri"/>
      <family val="2"/>
      <scheme val="minor"/>
    </font>
    <font>
      <sz val="8"/>
      <color theme="1"/>
      <name val="Arial"/>
      <family val="2"/>
    </font>
    <font>
      <sz val="8"/>
      <name val="Arial"/>
      <family val="2"/>
    </font>
    <font>
      <b/>
      <sz val="10"/>
      <color theme="0" tint="-0.14999847407452621"/>
      <name val="Arial"/>
      <family val="2"/>
    </font>
    <font>
      <sz val="10"/>
      <color rgb="FF006100"/>
      <name val="Arial"/>
      <family val="2"/>
    </font>
    <font>
      <sz val="10"/>
      <color rgb="FF9C0006"/>
      <name val="Arial"/>
      <family val="2"/>
    </font>
    <font>
      <sz val="10"/>
      <color rgb="FFFF0000"/>
      <name val="Arial"/>
      <family val="2"/>
    </font>
    <font>
      <b/>
      <sz val="10"/>
      <color rgb="FFFF0000"/>
      <name val="Arial"/>
      <family val="2"/>
    </font>
    <font>
      <b/>
      <sz val="12"/>
      <color rgb="FF000000"/>
      <name val="Arial"/>
      <family val="2"/>
    </font>
    <font>
      <sz val="12"/>
      <color rgb="FFFFFFFF"/>
      <name val="Arial"/>
      <family val="2"/>
    </font>
    <font>
      <b/>
      <sz val="14"/>
      <color rgb="FF9C0006"/>
      <name val="Calibri"/>
      <family val="2"/>
      <scheme val="minor"/>
    </font>
    <font>
      <b/>
      <sz val="11"/>
      <name val="Calibri"/>
      <family val="2"/>
      <scheme val="minor"/>
    </font>
    <font>
      <sz val="11"/>
      <name val="Arial"/>
      <family val="2"/>
    </font>
    <font>
      <b/>
      <sz val="14"/>
      <color theme="0"/>
      <name val="Arial"/>
      <family val="2"/>
    </font>
    <font>
      <b/>
      <sz val="10"/>
      <color rgb="FF9C0006"/>
      <name val="Arial"/>
      <family val="2"/>
    </font>
    <font>
      <b/>
      <sz val="11"/>
      <color rgb="FF9C0006"/>
      <name val="Calibri"/>
      <family val="2"/>
      <scheme val="minor"/>
    </font>
  </fonts>
  <fills count="41">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AEE8"/>
        <bgColor indexed="64"/>
      </patternFill>
    </fill>
    <fill>
      <patternFill patternType="solid">
        <fgColor rgb="FFDBE5F1"/>
        <bgColor indexed="64"/>
      </patternFill>
    </fill>
    <fill>
      <patternFill patternType="solid">
        <fgColor rgb="FF4BACC6"/>
        <bgColor indexed="64"/>
      </patternFill>
    </fill>
    <fill>
      <patternFill patternType="solid">
        <fgColor rgb="FFFDE9D9"/>
        <bgColor indexed="64"/>
      </patternFill>
    </fill>
    <fill>
      <patternFill patternType="solid">
        <fgColor rgb="FFA5A5A5"/>
        <bgColor indexed="64"/>
      </patternFill>
    </fill>
    <fill>
      <patternFill patternType="solid">
        <fgColor rgb="FFDAEEF3"/>
        <bgColor indexed="64"/>
      </patternFill>
    </fill>
    <fill>
      <patternFill patternType="solid">
        <fgColor theme="5"/>
      </patternFill>
    </fill>
    <fill>
      <patternFill patternType="solid">
        <fgColor theme="7"/>
      </patternFill>
    </fill>
    <fill>
      <patternFill patternType="solid">
        <fgColor theme="8"/>
      </patternFill>
    </fill>
    <fill>
      <patternFill patternType="solid">
        <fgColor rgb="FF92D050"/>
        <bgColor indexed="64"/>
      </patternFill>
    </fill>
    <fill>
      <patternFill patternType="solid">
        <fgColor rgb="FFA5A5A5"/>
      </patternFill>
    </fill>
    <fill>
      <patternFill patternType="solid">
        <fgColor theme="0" tint="-0.3499862666707357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rgb="FFFD9999"/>
        <bgColor indexed="64"/>
      </patternFill>
    </fill>
    <fill>
      <patternFill patternType="solid">
        <fgColor rgb="FFFF000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6"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ck">
        <color indexed="64"/>
      </bottom>
      <diagonal/>
    </border>
    <border>
      <left/>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double">
        <color rgb="FF000000"/>
      </bottom>
      <diagonal/>
    </border>
    <border>
      <left style="medium">
        <color rgb="FFCCCCCC"/>
      </left>
      <right/>
      <top style="medium">
        <color rgb="FFCCCCCC"/>
      </top>
      <bottom style="medium">
        <color rgb="FF000000"/>
      </bottom>
      <diagonal/>
    </border>
    <border>
      <left style="medium">
        <color rgb="FFCCCCCC"/>
      </left>
      <right/>
      <top style="medium">
        <color rgb="FFCCCCCC"/>
      </top>
      <bottom style="medium">
        <color rgb="FFCCCCCC"/>
      </bottom>
      <diagonal/>
    </border>
    <border>
      <left style="medium">
        <color theme="2" tint="-9.9948118533890809E-2"/>
      </left>
      <right style="medium">
        <color theme="2" tint="-9.9948118533890809E-2"/>
      </right>
      <top style="medium">
        <color theme="2" tint="-9.9948118533890809E-2"/>
      </top>
      <bottom style="medium">
        <color theme="2" tint="-9.9948118533890809E-2"/>
      </bottom>
      <diagonal/>
    </border>
    <border>
      <left style="medium">
        <color theme="2" tint="-9.9948118533890809E-2"/>
      </left>
      <right style="medium">
        <color theme="2" tint="-9.9948118533890809E-2"/>
      </right>
      <top style="medium">
        <color theme="2" tint="-9.9948118533890809E-2"/>
      </top>
      <bottom style="medium">
        <color rgb="FF000000"/>
      </bottom>
      <diagonal/>
    </border>
    <border>
      <left style="double">
        <color rgb="FF3F3F3F"/>
      </left>
      <right style="double">
        <color rgb="FF3F3F3F"/>
      </right>
      <top style="double">
        <color rgb="FF3F3F3F"/>
      </top>
      <bottom style="double">
        <color rgb="FF3F3F3F"/>
      </bottom>
      <diagonal/>
    </border>
    <border>
      <left style="medium">
        <color indexed="64"/>
      </left>
      <right style="thick">
        <color indexed="64"/>
      </right>
      <top/>
      <bottom/>
      <diagonal/>
    </border>
    <border>
      <left/>
      <right/>
      <top style="thin">
        <color indexed="64"/>
      </top>
      <bottom style="thin">
        <color indexed="64"/>
      </bottom>
      <diagonal/>
    </border>
    <border>
      <left/>
      <right/>
      <top/>
      <bottom style="mediumDashDotDot">
        <color indexed="64"/>
      </bottom>
      <diagonal/>
    </border>
    <border>
      <left/>
      <right/>
      <top style="mediumDashDotDot">
        <color indexed="64"/>
      </top>
      <bottom/>
      <diagonal/>
    </border>
    <border>
      <left/>
      <right/>
      <top style="mediumDashDot">
        <color indexed="64"/>
      </top>
      <bottom/>
      <diagonal/>
    </border>
    <border>
      <left/>
      <right/>
      <top/>
      <bottom style="mediumDashDot">
        <color indexed="64"/>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style="thin">
        <color rgb="FFFFFFFF"/>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ck">
        <color indexed="64"/>
      </bottom>
      <diagonal/>
    </border>
    <border>
      <left style="thin">
        <color indexed="64"/>
      </left>
      <right style="medium">
        <color indexed="64"/>
      </right>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medium">
        <color indexed="64"/>
      </top>
      <bottom/>
      <diagonal/>
    </border>
    <border>
      <left style="thick">
        <color indexed="64"/>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style="thin">
        <color indexed="64"/>
      </top>
      <bottom/>
      <diagonal/>
    </border>
  </borders>
  <cellStyleXfs count="15">
    <xf numFmtId="0" fontId="0" fillId="0" borderId="0"/>
    <xf numFmtId="168" fontId="1" fillId="0" borderId="0" applyFont="0" applyFill="0" applyBorder="0" applyAlignment="0" applyProtection="0"/>
    <xf numFmtId="0" fontId="2" fillId="2" borderId="0" applyNumberFormat="0" applyBorder="0" applyAlignment="0" applyProtection="0"/>
    <xf numFmtId="0" fontId="4" fillId="0" borderId="0"/>
    <xf numFmtId="0" fontId="11" fillId="5" borderId="0" applyNumberFormat="0" applyBorder="0" applyAlignment="0" applyProtection="0"/>
    <xf numFmtId="0" fontId="12" fillId="6" borderId="0" applyNumberFormat="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9" fontId="4" fillId="0" borderId="0" applyFont="0" applyFill="0" applyBorder="0" applyAlignment="0" applyProtection="0"/>
    <xf numFmtId="0" fontId="34" fillId="30" borderId="51" applyNumberFormat="0" applyAlignment="0" applyProtection="0"/>
    <xf numFmtId="43" fontId="1" fillId="0" borderId="0" applyFont="0" applyFill="0" applyBorder="0" applyAlignment="0" applyProtection="0"/>
    <xf numFmtId="44" fontId="1" fillId="0" borderId="0" applyFont="0" applyFill="0" applyBorder="0" applyAlignment="0" applyProtection="0"/>
  </cellStyleXfs>
  <cellXfs count="1205">
    <xf numFmtId="0" fontId="0" fillId="0" borderId="0" xfId="0"/>
    <xf numFmtId="0" fontId="3" fillId="0" borderId="0" xfId="0" applyFont="1"/>
    <xf numFmtId="0" fontId="0" fillId="0" borderId="0" xfId="0" applyAlignment="1">
      <alignment wrapText="1"/>
    </xf>
    <xf numFmtId="0" fontId="4" fillId="0" borderId="0" xfId="0" applyFont="1"/>
    <xf numFmtId="0" fontId="5" fillId="0" borderId="0" xfId="0" applyFont="1"/>
    <xf numFmtId="0" fontId="4" fillId="0" borderId="0" xfId="0" applyFont="1" applyAlignment="1"/>
    <xf numFmtId="0" fontId="7" fillId="0" borderId="0" xfId="0" applyFont="1" applyFill="1"/>
    <xf numFmtId="0" fontId="0" fillId="0" borderId="0" xfId="0" applyBorder="1"/>
    <xf numFmtId="0" fontId="0" fillId="0" borderId="0" xfId="0"/>
    <xf numFmtId="170" fontId="4" fillId="0" borderId="0" xfId="1" applyNumberFormat="1" applyFont="1" applyFill="1" applyBorder="1" applyAlignment="1"/>
    <xf numFmtId="165" fontId="15" fillId="7" borderId="13" xfId="6" applyNumberFormat="1" applyFont="1" applyFill="1" applyBorder="1" applyAlignment="1">
      <alignment vertical="center" wrapText="1"/>
    </xf>
    <xf numFmtId="165" fontId="14" fillId="7" borderId="13" xfId="6" applyNumberFormat="1" applyFont="1" applyFill="1" applyBorder="1" applyAlignment="1">
      <alignment vertical="center" wrapText="1"/>
    </xf>
    <xf numFmtId="165" fontId="0" fillId="0" borderId="0" xfId="0" applyNumberFormat="1" applyAlignment="1">
      <alignment wrapText="1"/>
    </xf>
    <xf numFmtId="165" fontId="0" fillId="7" borderId="13" xfId="6" applyNumberFormat="1" applyFont="1" applyFill="1" applyBorder="1" applyAlignment="1">
      <alignment vertical="center" wrapText="1"/>
    </xf>
    <xf numFmtId="165" fontId="0" fillId="8" borderId="0" xfId="6" applyNumberFormat="1" applyFont="1" applyFill="1" applyAlignment="1"/>
    <xf numFmtId="165" fontId="0" fillId="7" borderId="13" xfId="6" applyNumberFormat="1" applyFont="1" applyFill="1" applyBorder="1" applyAlignment="1"/>
    <xf numFmtId="165" fontId="0" fillId="7" borderId="4" xfId="6" applyNumberFormat="1" applyFont="1" applyFill="1" applyBorder="1" applyAlignment="1"/>
    <xf numFmtId="165" fontId="0" fillId="0" borderId="0" xfId="0" applyNumberFormat="1" applyAlignment="1"/>
    <xf numFmtId="165" fontId="0" fillId="0" borderId="10" xfId="6" applyNumberFormat="1" applyFont="1" applyBorder="1" applyAlignment="1"/>
    <xf numFmtId="165" fontId="0" fillId="12" borderId="19" xfId="6" applyNumberFormat="1" applyFont="1" applyFill="1" applyBorder="1" applyAlignment="1"/>
    <xf numFmtId="165" fontId="0" fillId="7" borderId="5" xfId="6" applyNumberFormat="1" applyFont="1" applyFill="1" applyBorder="1" applyAlignment="1"/>
    <xf numFmtId="165" fontId="0" fillId="7" borderId="0" xfId="6" applyNumberFormat="1" applyFont="1" applyFill="1" applyBorder="1" applyAlignment="1"/>
    <xf numFmtId="165" fontId="0" fillId="0" borderId="8" xfId="6" applyNumberFormat="1" applyFont="1" applyBorder="1" applyAlignment="1"/>
    <xf numFmtId="165" fontId="0" fillId="12" borderId="12" xfId="6" applyNumberFormat="1" applyFont="1" applyFill="1" applyBorder="1" applyAlignment="1"/>
    <xf numFmtId="165" fontId="0" fillId="0" borderId="9" xfId="6" applyNumberFormat="1" applyFont="1" applyBorder="1" applyAlignment="1"/>
    <xf numFmtId="165" fontId="0" fillId="12" borderId="7" xfId="6" applyNumberFormat="1" applyFont="1" applyFill="1" applyBorder="1" applyAlignment="1"/>
    <xf numFmtId="165" fontId="0" fillId="0" borderId="8" xfId="6" applyNumberFormat="1" applyFont="1" applyFill="1" applyBorder="1" applyAlignment="1"/>
    <xf numFmtId="165" fontId="3" fillId="9" borderId="8" xfId="6" applyNumberFormat="1" applyFont="1" applyFill="1" applyBorder="1" applyAlignment="1"/>
    <xf numFmtId="165" fontId="3" fillId="9" borderId="12" xfId="6" applyNumberFormat="1" applyFont="1" applyFill="1" applyBorder="1" applyAlignment="1"/>
    <xf numFmtId="165" fontId="0" fillId="8" borderId="0" xfId="6" applyNumberFormat="1" applyFont="1" applyFill="1" applyBorder="1" applyAlignment="1"/>
    <xf numFmtId="165" fontId="1" fillId="8" borderId="0" xfId="6" applyNumberFormat="1" applyFont="1" applyFill="1" applyBorder="1" applyAlignment="1"/>
    <xf numFmtId="165" fontId="3" fillId="8" borderId="0" xfId="6" applyNumberFormat="1" applyFont="1" applyFill="1" applyBorder="1" applyAlignment="1"/>
    <xf numFmtId="165" fontId="0" fillId="4" borderId="8" xfId="6" applyNumberFormat="1" applyFont="1" applyFill="1" applyBorder="1" applyAlignment="1"/>
    <xf numFmtId="165" fontId="3" fillId="9" borderId="7" xfId="6" applyNumberFormat="1" applyFont="1" applyFill="1" applyBorder="1" applyAlignment="1"/>
    <xf numFmtId="165" fontId="16" fillId="12" borderId="21" xfId="6" applyNumberFormat="1" applyFont="1" applyFill="1" applyBorder="1" applyAlignment="1">
      <alignment horizontal="center" vertical="center"/>
    </xf>
    <xf numFmtId="165" fontId="0" fillId="7" borderId="13" xfId="6" applyNumberFormat="1" applyFont="1" applyFill="1" applyBorder="1" applyAlignment="1">
      <alignment horizontal="center" vertical="center"/>
    </xf>
    <xf numFmtId="165" fontId="0" fillId="7" borderId="13" xfId="6" applyNumberFormat="1" applyFont="1" applyFill="1" applyBorder="1" applyAlignment="1">
      <alignment horizontal="center" vertical="center" wrapText="1"/>
    </xf>
    <xf numFmtId="165" fontId="0" fillId="7" borderId="0" xfId="6" applyNumberFormat="1" applyFont="1" applyFill="1" applyBorder="1" applyAlignment="1">
      <alignment horizontal="center" vertical="center"/>
    </xf>
    <xf numFmtId="165" fontId="0" fillId="7" borderId="0" xfId="0" applyNumberFormat="1" applyFill="1" applyAlignment="1"/>
    <xf numFmtId="165" fontId="1" fillId="4" borderId="8" xfId="6" applyNumberFormat="1" applyFont="1" applyFill="1" applyBorder="1" applyAlignment="1"/>
    <xf numFmtId="165" fontId="17" fillId="0" borderId="0" xfId="6" applyNumberFormat="1" applyFont="1" applyBorder="1" applyAlignment="1">
      <alignment horizontal="center" vertical="center"/>
    </xf>
    <xf numFmtId="165" fontId="18" fillId="0" borderId="0" xfId="6" applyNumberFormat="1" applyFont="1" applyBorder="1" applyAlignment="1">
      <alignment horizontal="center" vertical="center"/>
    </xf>
    <xf numFmtId="165" fontId="17" fillId="7" borderId="13" xfId="6" applyNumberFormat="1" applyFont="1" applyFill="1" applyBorder="1" applyAlignment="1">
      <alignment horizontal="center" vertical="center"/>
    </xf>
    <xf numFmtId="165" fontId="17" fillId="0" borderId="0" xfId="0" applyNumberFormat="1" applyFont="1" applyAlignment="1"/>
    <xf numFmtId="165" fontId="0" fillId="7" borderId="0" xfId="0" applyNumberFormat="1" applyFill="1" applyAlignment="1">
      <alignment wrapText="1"/>
    </xf>
    <xf numFmtId="165" fontId="17" fillId="7" borderId="0" xfId="0" applyNumberFormat="1" applyFont="1" applyFill="1" applyAlignment="1"/>
    <xf numFmtId="165" fontId="0" fillId="7" borderId="0" xfId="0" applyNumberFormat="1" applyFill="1" applyBorder="1" applyAlignment="1"/>
    <xf numFmtId="165" fontId="3" fillId="7" borderId="0" xfId="6" applyNumberFormat="1" applyFont="1" applyFill="1" applyBorder="1" applyAlignment="1"/>
    <xf numFmtId="165" fontId="3" fillId="7" borderId="4" xfId="6" applyNumberFormat="1" applyFont="1" applyFill="1" applyBorder="1" applyAlignment="1"/>
    <xf numFmtId="165" fontId="0" fillId="7" borderId="4" xfId="0" applyNumberFormat="1" applyFill="1" applyBorder="1" applyAlignment="1"/>
    <xf numFmtId="165" fontId="0" fillId="7" borderId="4" xfId="0" applyNumberFormat="1" applyFill="1" applyBorder="1" applyAlignment="1">
      <alignment wrapText="1"/>
    </xf>
    <xf numFmtId="165" fontId="0" fillId="7" borderId="0" xfId="0" applyNumberFormat="1" applyFill="1" applyBorder="1" applyAlignment="1">
      <alignment wrapText="1"/>
    </xf>
    <xf numFmtId="165" fontId="17" fillId="7" borderId="4" xfId="0" applyNumberFormat="1" applyFont="1" applyFill="1" applyBorder="1" applyAlignment="1"/>
    <xf numFmtId="165" fontId="17" fillId="7" borderId="0" xfId="0" applyNumberFormat="1" applyFont="1" applyFill="1" applyBorder="1" applyAlignment="1"/>
    <xf numFmtId="165" fontId="17" fillId="7" borderId="13" xfId="6" applyNumberFormat="1" applyFont="1" applyFill="1" applyBorder="1" applyAlignment="1"/>
    <xf numFmtId="165" fontId="0" fillId="7" borderId="13" xfId="6" applyNumberFormat="1" applyFont="1" applyFill="1" applyBorder="1" applyAlignment="1">
      <alignment wrapText="1"/>
    </xf>
    <xf numFmtId="165" fontId="16" fillId="4" borderId="18" xfId="6" applyNumberFormat="1" applyFont="1" applyFill="1" applyBorder="1" applyAlignment="1">
      <alignment horizontal="center" vertical="center"/>
    </xf>
    <xf numFmtId="165" fontId="16" fillId="4" borderId="21" xfId="6" applyNumberFormat="1" applyFont="1" applyFill="1" applyBorder="1" applyAlignment="1">
      <alignment horizontal="center" vertical="center"/>
    </xf>
    <xf numFmtId="165" fontId="16" fillId="4" borderId="17" xfId="6" applyNumberFormat="1" applyFont="1" applyFill="1" applyBorder="1" applyAlignment="1">
      <alignment horizontal="center" vertical="center"/>
    </xf>
    <xf numFmtId="165" fontId="16" fillId="4" borderId="24" xfId="6" applyNumberFormat="1" applyFont="1" applyFill="1" applyBorder="1" applyAlignment="1">
      <alignment horizontal="center" vertical="center"/>
    </xf>
    <xf numFmtId="0" fontId="0" fillId="0" borderId="0" xfId="0" applyFont="1" applyAlignment="1"/>
    <xf numFmtId="0" fontId="5" fillId="0" borderId="0" xfId="0" applyFont="1" applyFill="1" applyAlignment="1">
      <alignment horizontal="center" vertical="center"/>
    </xf>
    <xf numFmtId="170" fontId="4" fillId="12" borderId="5" xfId="1" applyNumberFormat="1" applyFont="1" applyFill="1" applyBorder="1" applyAlignment="1">
      <alignment vertical="center"/>
    </xf>
    <xf numFmtId="0" fontId="7" fillId="0" borderId="0" xfId="0" applyFont="1" applyAlignment="1">
      <alignment vertical="center" wrapText="1"/>
    </xf>
    <xf numFmtId="0" fontId="5" fillId="0" borderId="0" xfId="0" applyFont="1" applyAlignment="1">
      <alignment vertical="center" wrapText="1"/>
    </xf>
    <xf numFmtId="170" fontId="4" fillId="12" borderId="13" xfId="1" applyNumberFormat="1" applyFont="1" applyFill="1" applyBorder="1" applyAlignment="1">
      <alignment vertical="center"/>
    </xf>
    <xf numFmtId="170" fontId="4" fillId="0" borderId="5" xfId="1" applyNumberFormat="1" applyFont="1" applyFill="1" applyBorder="1" applyAlignment="1">
      <alignment vertical="center"/>
    </xf>
    <xf numFmtId="170" fontId="4" fillId="0" borderId="0" xfId="1" applyNumberFormat="1" applyFont="1" applyFill="1" applyBorder="1" applyAlignment="1">
      <alignment vertical="center"/>
    </xf>
    <xf numFmtId="0" fontId="5" fillId="0" borderId="0" xfId="0" applyFont="1" applyFill="1" applyBorder="1" applyAlignment="1">
      <alignment horizontal="center" vertical="center"/>
    </xf>
    <xf numFmtId="0" fontId="20" fillId="0" borderId="0" xfId="0" applyFont="1"/>
    <xf numFmtId="0" fontId="22" fillId="0" borderId="0" xfId="0" applyFont="1" applyAlignment="1"/>
    <xf numFmtId="0" fontId="23" fillId="0" borderId="0" xfId="0" applyFont="1" applyAlignment="1"/>
    <xf numFmtId="0" fontId="25" fillId="0" borderId="0" xfId="0" applyFont="1"/>
    <xf numFmtId="0" fontId="26" fillId="0" borderId="0" xfId="0" applyFont="1"/>
    <xf numFmtId="0" fontId="27" fillId="0" borderId="0" xfId="0" applyFont="1"/>
    <xf numFmtId="0" fontId="13" fillId="0" borderId="0" xfId="0" applyFont="1"/>
    <xf numFmtId="0" fontId="0" fillId="0" borderId="0" xfId="0" applyFont="1"/>
    <xf numFmtId="0" fontId="0" fillId="0" borderId="0" xfId="0" applyFont="1" applyAlignment="1">
      <alignment wrapText="1"/>
    </xf>
    <xf numFmtId="0" fontId="28" fillId="15" borderId="7" xfId="0" applyFont="1" applyFill="1" applyBorder="1" applyAlignment="1">
      <alignment horizontal="center" vertical="center" wrapText="1"/>
    </xf>
    <xf numFmtId="0" fontId="13" fillId="0" borderId="0" xfId="0" applyFont="1" applyBorder="1"/>
    <xf numFmtId="0" fontId="13" fillId="0" borderId="28" xfId="0" applyFont="1" applyBorder="1"/>
    <xf numFmtId="0" fontId="13" fillId="0" borderId="27" xfId="0" applyFont="1" applyBorder="1"/>
    <xf numFmtId="0" fontId="13" fillId="0" borderId="26" xfId="0" applyFont="1" applyBorder="1"/>
    <xf numFmtId="0" fontId="26" fillId="0" borderId="29" xfId="0" applyFont="1" applyBorder="1"/>
    <xf numFmtId="167" fontId="13" fillId="0" borderId="26" xfId="6" applyFont="1" applyBorder="1"/>
    <xf numFmtId="167" fontId="13" fillId="0" borderId="0" xfId="6" applyFont="1" applyBorder="1"/>
    <xf numFmtId="167" fontId="26" fillId="0" borderId="29" xfId="6" applyFont="1" applyBorder="1"/>
    <xf numFmtId="0" fontId="26" fillId="0" borderId="27" xfId="0" applyFont="1" applyBorder="1"/>
    <xf numFmtId="0" fontId="13" fillId="0" borderId="2" xfId="0" applyFont="1" applyBorder="1"/>
    <xf numFmtId="167" fontId="13" fillId="0" borderId="2" xfId="6" applyFont="1" applyBorder="1"/>
    <xf numFmtId="167" fontId="13" fillId="12" borderId="26" xfId="6" applyFont="1" applyFill="1" applyBorder="1"/>
    <xf numFmtId="167" fontId="13" fillId="12" borderId="2" xfId="6" applyFont="1" applyFill="1" applyBorder="1"/>
    <xf numFmtId="167" fontId="13" fillId="12" borderId="0" xfId="6" applyFont="1" applyFill="1" applyBorder="1"/>
    <xf numFmtId="167" fontId="26" fillId="12" borderId="29" xfId="6" applyFont="1" applyFill="1" applyBorder="1"/>
    <xf numFmtId="0" fontId="13" fillId="12" borderId="27" xfId="0" applyFont="1" applyFill="1" applyBorder="1"/>
    <xf numFmtId="0" fontId="13" fillId="0" borderId="32" xfId="0" applyFont="1" applyBorder="1"/>
    <xf numFmtId="167" fontId="13" fillId="0" borderId="32" xfId="6" applyFont="1" applyBorder="1"/>
    <xf numFmtId="167" fontId="13" fillId="12" borderId="32" xfId="6" applyFont="1" applyFill="1" applyBorder="1"/>
    <xf numFmtId="167" fontId="13" fillId="14" borderId="24" xfId="6" applyFont="1" applyFill="1" applyBorder="1"/>
    <xf numFmtId="167" fontId="13" fillId="14" borderId="18" xfId="6" applyFont="1" applyFill="1" applyBorder="1"/>
    <xf numFmtId="0" fontId="13" fillId="14" borderId="24" xfId="0" applyFont="1" applyFill="1" applyBorder="1"/>
    <xf numFmtId="0" fontId="13" fillId="14" borderId="18" xfId="0" applyFont="1" applyFill="1" applyBorder="1"/>
    <xf numFmtId="0" fontId="27" fillId="0" borderId="0" xfId="0" applyFont="1" applyBorder="1"/>
    <xf numFmtId="0" fontId="27" fillId="14" borderId="17" xfId="0" applyFont="1" applyFill="1" applyBorder="1" applyAlignment="1">
      <alignment horizontal="center"/>
    </xf>
    <xf numFmtId="0" fontId="13" fillId="0" borderId="28" xfId="0" applyFont="1" applyBorder="1" applyAlignment="1"/>
    <xf numFmtId="0" fontId="26" fillId="0" borderId="29" xfId="0" applyFont="1" applyBorder="1" applyAlignment="1">
      <alignment horizontal="center"/>
    </xf>
    <xf numFmtId="0" fontId="19" fillId="14" borderId="17" xfId="0" applyFont="1" applyFill="1" applyBorder="1" applyAlignment="1">
      <alignment horizontal="center"/>
    </xf>
    <xf numFmtId="0" fontId="0" fillId="0" borderId="0" xfId="0" applyFont="1" applyFill="1" applyAlignment="1"/>
    <xf numFmtId="0" fontId="4" fillId="0" borderId="0" xfId="0" applyFont="1" applyFill="1" applyAlignment="1"/>
    <xf numFmtId="0" fontId="22" fillId="0" borderId="0" xfId="0" applyFont="1" applyFill="1" applyAlignment="1"/>
    <xf numFmtId="173" fontId="4" fillId="0" borderId="0" xfId="0" applyNumberFormat="1" applyFont="1" applyFill="1" applyAlignment="1"/>
    <xf numFmtId="0" fontId="23" fillId="0" borderId="0" xfId="0" applyFont="1" applyFill="1" applyAlignment="1"/>
    <xf numFmtId="0" fontId="24" fillId="0" borderId="0" xfId="0" applyFont="1" applyFill="1" applyAlignment="1"/>
    <xf numFmtId="172" fontId="13" fillId="0" borderId="4" xfId="0" applyNumberFormat="1" applyFont="1" applyFill="1" applyBorder="1" applyAlignment="1">
      <alignment horizontal="right" vertical="center"/>
    </xf>
    <xf numFmtId="172" fontId="13" fillId="12" borderId="4" xfId="0" applyNumberFormat="1" applyFont="1" applyFill="1" applyBorder="1" applyAlignment="1">
      <alignment horizontal="right" vertical="center"/>
    </xf>
    <xf numFmtId="172" fontId="13" fillId="0" borderId="13" xfId="0" applyNumberFormat="1" applyFont="1" applyFill="1" applyBorder="1" applyAlignment="1">
      <alignment horizontal="right" vertical="center"/>
    </xf>
    <xf numFmtId="0" fontId="13" fillId="0" borderId="0" xfId="0" applyFont="1" applyFill="1" applyBorder="1" applyAlignment="1">
      <alignment vertical="center"/>
    </xf>
    <xf numFmtId="172" fontId="13" fillId="0" borderId="5" xfId="0" applyNumberFormat="1" applyFont="1" applyFill="1" applyBorder="1" applyAlignment="1">
      <alignment horizontal="right" wrapText="1"/>
    </xf>
    <xf numFmtId="0" fontId="3" fillId="0" borderId="0" xfId="0" applyFont="1" applyFill="1" applyBorder="1" applyAlignment="1"/>
    <xf numFmtId="0" fontId="26" fillId="0" borderId="21" xfId="0" applyFont="1" applyFill="1" applyBorder="1" applyAlignment="1">
      <alignment horizontal="center"/>
    </xf>
    <xf numFmtId="172" fontId="26" fillId="0" borderId="21" xfId="0" applyNumberFormat="1" applyFont="1" applyFill="1" applyBorder="1" applyAlignment="1">
      <alignment horizontal="right"/>
    </xf>
    <xf numFmtId="172" fontId="26" fillId="12" borderId="21" xfId="0" applyNumberFormat="1" applyFont="1" applyFill="1" applyBorder="1" applyAlignment="1">
      <alignment horizontal="right"/>
    </xf>
    <xf numFmtId="172" fontId="26" fillId="0" borderId="21" xfId="0" applyNumberFormat="1" applyFont="1" applyFill="1" applyBorder="1" applyAlignment="1">
      <alignment wrapText="1"/>
    </xf>
    <xf numFmtId="0" fontId="30" fillId="0" borderId="0" xfId="0" applyFont="1"/>
    <xf numFmtId="0" fontId="0" fillId="0" borderId="33" xfId="0" applyBorder="1"/>
    <xf numFmtId="0" fontId="13" fillId="0" borderId="0" xfId="0" applyFont="1" applyFill="1"/>
    <xf numFmtId="167" fontId="13" fillId="12" borderId="33" xfId="6" applyFont="1" applyFill="1" applyBorder="1"/>
    <xf numFmtId="167" fontId="13" fillId="0" borderId="33" xfId="6" applyFont="1" applyBorder="1"/>
    <xf numFmtId="167" fontId="13" fillId="0" borderId="26" xfId="6" applyFont="1" applyFill="1" applyBorder="1"/>
    <xf numFmtId="167" fontId="13" fillId="0" borderId="35" xfId="6" applyFont="1" applyBorder="1"/>
    <xf numFmtId="167" fontId="13" fillId="0" borderId="0" xfId="6" applyFont="1" applyFill="1" applyBorder="1"/>
    <xf numFmtId="167" fontId="13" fillId="0" borderId="34" xfId="6" applyFont="1" applyBorder="1"/>
    <xf numFmtId="0" fontId="26" fillId="0" borderId="29" xfId="0" applyFont="1" applyBorder="1" applyAlignment="1">
      <alignment vertical="center"/>
    </xf>
    <xf numFmtId="167" fontId="26" fillId="0" borderId="29" xfId="6" applyFont="1" applyBorder="1" applyAlignment="1">
      <alignment vertical="center"/>
    </xf>
    <xf numFmtId="167" fontId="26" fillId="12" borderId="29" xfId="6" applyFont="1" applyFill="1" applyBorder="1" applyAlignment="1">
      <alignment vertical="center"/>
    </xf>
    <xf numFmtId="0" fontId="31" fillId="0" borderId="0" xfId="0" applyFont="1"/>
    <xf numFmtId="0" fontId="5" fillId="0" borderId="0" xfId="0" applyFont="1" applyBorder="1" applyAlignment="1">
      <alignment horizontal="center"/>
    </xf>
    <xf numFmtId="0" fontId="5" fillId="0" borderId="0" xfId="0" applyFont="1" applyFill="1" applyBorder="1" applyAlignment="1">
      <alignment horizontal="center"/>
    </xf>
    <xf numFmtId="0" fontId="22" fillId="0" borderId="0" xfId="0" applyFont="1"/>
    <xf numFmtId="0" fontId="23" fillId="14" borderId="1" xfId="0" applyFont="1" applyFill="1" applyBorder="1" applyAlignment="1">
      <alignment horizontal="center"/>
    </xf>
    <xf numFmtId="167" fontId="13" fillId="14" borderId="2" xfId="6" applyFont="1" applyFill="1" applyBorder="1"/>
    <xf numFmtId="167" fontId="13" fillId="14" borderId="3" xfId="0" applyNumberFormat="1" applyFont="1" applyFill="1" applyBorder="1"/>
    <xf numFmtId="0" fontId="23" fillId="14" borderId="22" xfId="0" applyFont="1" applyFill="1" applyBorder="1" applyAlignment="1">
      <alignment horizontal="left"/>
    </xf>
    <xf numFmtId="167" fontId="13" fillId="14" borderId="25" xfId="6" applyFont="1" applyFill="1" applyBorder="1"/>
    <xf numFmtId="167" fontId="13" fillId="14" borderId="23" xfId="0" applyNumberFormat="1" applyFont="1" applyFill="1" applyBorder="1"/>
    <xf numFmtId="174" fontId="13" fillId="0" borderId="26" xfId="6" applyNumberFormat="1" applyFont="1" applyBorder="1"/>
    <xf numFmtId="174" fontId="13" fillId="12" borderId="26" xfId="6" applyNumberFormat="1" applyFont="1" applyFill="1" applyBorder="1"/>
    <xf numFmtId="174" fontId="13" fillId="0" borderId="32" xfId="6" applyNumberFormat="1" applyFont="1" applyBorder="1"/>
    <xf numFmtId="174" fontId="13" fillId="12" borderId="32" xfId="6" applyNumberFormat="1" applyFont="1" applyFill="1" applyBorder="1"/>
    <xf numFmtId="0" fontId="19" fillId="16" borderId="24" xfId="0" applyFont="1" applyFill="1" applyBorder="1" applyAlignment="1">
      <alignment horizontal="left"/>
    </xf>
    <xf numFmtId="174" fontId="19" fillId="16" borderId="24" xfId="6" applyNumberFormat="1" applyFont="1" applyFill="1" applyBorder="1"/>
    <xf numFmtId="174" fontId="13" fillId="14" borderId="2" xfId="6" applyNumberFormat="1" applyFont="1" applyFill="1" applyBorder="1"/>
    <xf numFmtId="174" fontId="13" fillId="14" borderId="3" xfId="6" applyNumberFormat="1" applyFont="1" applyFill="1" applyBorder="1"/>
    <xf numFmtId="0" fontId="23" fillId="14" borderId="22" xfId="0" applyFont="1" applyFill="1" applyBorder="1" applyAlignment="1">
      <alignment horizontal="center"/>
    </xf>
    <xf numFmtId="174" fontId="13" fillId="14" borderId="25" xfId="6" applyNumberFormat="1" applyFont="1" applyFill="1" applyBorder="1"/>
    <xf numFmtId="174" fontId="13" fillId="14" borderId="23" xfId="6" applyNumberFormat="1" applyFont="1" applyFill="1" applyBorder="1"/>
    <xf numFmtId="0" fontId="32" fillId="0" borderId="0" xfId="0" applyFont="1" applyFill="1" applyAlignment="1"/>
    <xf numFmtId="174" fontId="13" fillId="0" borderId="0" xfId="6" applyNumberFormat="1" applyFont="1" applyBorder="1"/>
    <xf numFmtId="174" fontId="26" fillId="0" borderId="29" xfId="6" applyNumberFormat="1" applyFont="1" applyBorder="1"/>
    <xf numFmtId="165" fontId="3" fillId="15" borderId="18" xfId="6" applyNumberFormat="1" applyFont="1" applyFill="1" applyBorder="1" applyAlignment="1">
      <alignment horizontal="center" vertical="center" wrapText="1"/>
    </xf>
    <xf numFmtId="165" fontId="3" fillId="15" borderId="21" xfId="6" applyNumberFormat="1" applyFont="1" applyFill="1" applyBorder="1" applyAlignment="1">
      <alignment horizontal="center" vertical="center" wrapText="1"/>
    </xf>
    <xf numFmtId="165" fontId="34" fillId="15" borderId="18" xfId="6" applyNumberFormat="1" applyFont="1" applyFill="1" applyBorder="1" applyAlignment="1">
      <alignment horizontal="center" vertical="center" wrapText="1"/>
    </xf>
    <xf numFmtId="174" fontId="13" fillId="14" borderId="24" xfId="6" applyNumberFormat="1" applyFont="1" applyFill="1" applyBorder="1"/>
    <xf numFmtId="174" fontId="13" fillId="14" borderId="18" xfId="6" applyNumberFormat="1" applyFont="1" applyFill="1" applyBorder="1"/>
    <xf numFmtId="166" fontId="13" fillId="0" borderId="0" xfId="0" applyNumberFormat="1" applyFont="1"/>
    <xf numFmtId="165" fontId="33" fillId="4" borderId="0" xfId="6" applyNumberFormat="1" applyFont="1" applyFill="1" applyBorder="1" applyAlignment="1">
      <alignment vertical="center" wrapText="1"/>
    </xf>
    <xf numFmtId="0" fontId="36" fillId="17" borderId="0" xfId="0" applyFont="1" applyFill="1"/>
    <xf numFmtId="0" fontId="35" fillId="17" borderId="0" xfId="0" applyFont="1" applyFill="1"/>
    <xf numFmtId="0" fontId="37" fillId="17" borderId="0" xfId="0" applyFont="1" applyFill="1"/>
    <xf numFmtId="0" fontId="13" fillId="0" borderId="41" xfId="0" applyFont="1" applyBorder="1"/>
    <xf numFmtId="167" fontId="13" fillId="0" borderId="38" xfId="6" applyFont="1" applyBorder="1"/>
    <xf numFmtId="167" fontId="13" fillId="12" borderId="25" xfId="6" applyFont="1" applyFill="1" applyBorder="1"/>
    <xf numFmtId="167" fontId="13" fillId="0" borderId="42" xfId="6" applyFont="1" applyBorder="1"/>
    <xf numFmtId="167" fontId="13" fillId="12" borderId="35" xfId="6" applyFont="1" applyFill="1" applyBorder="1"/>
    <xf numFmtId="0" fontId="29" fillId="15" borderId="0" xfId="0" applyFont="1" applyFill="1" applyAlignment="1">
      <alignment horizontal="center" vertical="center"/>
    </xf>
    <xf numFmtId="0" fontId="6" fillId="17" borderId="0" xfId="0" applyFont="1" applyFill="1" applyAlignment="1">
      <alignment vertical="center" wrapText="1"/>
    </xf>
    <xf numFmtId="0" fontId="5" fillId="0" borderId="0" xfId="0" applyFont="1" applyFill="1"/>
    <xf numFmtId="170" fontId="13" fillId="0" borderId="0" xfId="1" applyNumberFormat="1" applyFont="1" applyFill="1" applyBorder="1" applyAlignment="1"/>
    <xf numFmtId="170" fontId="4" fillId="14" borderId="0" xfId="1" applyNumberFormat="1" applyFont="1" applyFill="1" applyBorder="1" applyAlignment="1">
      <alignment vertical="center"/>
    </xf>
    <xf numFmtId="0" fontId="5" fillId="14" borderId="17" xfId="0" applyFont="1" applyFill="1" applyBorder="1" applyAlignment="1">
      <alignment horizontal="center" vertical="center"/>
    </xf>
    <xf numFmtId="0" fontId="5" fillId="14" borderId="24" xfId="0" applyFont="1" applyFill="1" applyBorder="1" applyAlignment="1">
      <alignment vertical="center" wrapText="1"/>
    </xf>
    <xf numFmtId="170" fontId="4" fillId="14" borderId="24" xfId="1" applyNumberFormat="1" applyFont="1" applyFill="1" applyBorder="1" applyAlignment="1">
      <alignment vertical="center"/>
    </xf>
    <xf numFmtId="0" fontId="38" fillId="15" borderId="0" xfId="0" applyFont="1" applyFill="1" applyAlignment="1">
      <alignment vertical="center" wrapText="1"/>
    </xf>
    <xf numFmtId="0" fontId="5" fillId="17" borderId="0" xfId="0" applyFont="1" applyFill="1" applyAlignment="1">
      <alignment horizontal="center"/>
    </xf>
    <xf numFmtId="169" fontId="4" fillId="17" borderId="0" xfId="1" applyNumberFormat="1" applyFont="1" applyFill="1" applyBorder="1"/>
    <xf numFmtId="170" fontId="5" fillId="0" borderId="0" xfId="1" applyNumberFormat="1" applyFont="1" applyFill="1" applyBorder="1" applyAlignment="1">
      <alignment vertical="center"/>
    </xf>
    <xf numFmtId="170" fontId="7" fillId="12" borderId="21" xfId="1" applyNumberFormat="1" applyFont="1" applyFill="1" applyBorder="1" applyAlignment="1">
      <alignment vertical="center"/>
    </xf>
    <xf numFmtId="170" fontId="4" fillId="0" borderId="16" xfId="1" applyNumberFormat="1" applyFont="1" applyFill="1" applyBorder="1" applyAlignment="1">
      <alignment vertical="center"/>
    </xf>
    <xf numFmtId="0" fontId="5" fillId="0" borderId="2" xfId="0" applyFont="1" applyFill="1" applyBorder="1" applyAlignment="1">
      <alignment horizontal="center" vertical="center"/>
    </xf>
    <xf numFmtId="170" fontId="5" fillId="0" borderId="15" xfId="1" applyNumberFormat="1" applyFont="1" applyFill="1" applyBorder="1" applyAlignment="1">
      <alignment vertical="center"/>
    </xf>
    <xf numFmtId="170" fontId="5" fillId="12" borderId="3" xfId="1" applyNumberFormat="1" applyFont="1" applyFill="1" applyBorder="1" applyAlignment="1">
      <alignment vertical="center"/>
    </xf>
    <xf numFmtId="0" fontId="7" fillId="0" borderId="17" xfId="0" applyFont="1" applyFill="1" applyBorder="1" applyAlignment="1">
      <alignment horizontal="center" vertical="center"/>
    </xf>
    <xf numFmtId="0" fontId="7" fillId="0" borderId="18" xfId="0" applyFont="1" applyFill="1" applyBorder="1" applyAlignment="1">
      <alignment vertical="center" wrapText="1"/>
    </xf>
    <xf numFmtId="170" fontId="4" fillId="12" borderId="16" xfId="1" applyNumberFormat="1" applyFont="1" applyFill="1" applyBorder="1" applyAlignment="1">
      <alignment vertical="center"/>
    </xf>
    <xf numFmtId="0" fontId="21" fillId="0" borderId="18" xfId="0" applyFont="1" applyFill="1" applyBorder="1" applyAlignment="1">
      <alignment vertical="center" wrapText="1"/>
    </xf>
    <xf numFmtId="0" fontId="21" fillId="0" borderId="18" xfId="0" applyFont="1" applyFill="1" applyBorder="1" applyAlignment="1">
      <alignment horizontal="left" vertical="center" wrapText="1"/>
    </xf>
    <xf numFmtId="0" fontId="5" fillId="17" borderId="0" xfId="0" applyFont="1" applyFill="1" applyBorder="1" applyAlignment="1">
      <alignment horizontal="center" vertical="center"/>
    </xf>
    <xf numFmtId="0" fontId="6" fillId="17" borderId="0" xfId="0" applyFont="1" applyFill="1" applyBorder="1" applyAlignment="1">
      <alignment vertical="center" wrapText="1"/>
    </xf>
    <xf numFmtId="170" fontId="4" fillId="17" borderId="0" xfId="1" applyNumberFormat="1" applyFont="1" applyFill="1" applyBorder="1" applyAlignment="1">
      <alignment vertical="center"/>
    </xf>
    <xf numFmtId="170" fontId="5" fillId="12" borderId="15" xfId="1" applyNumberFormat="1" applyFont="1" applyFill="1" applyBorder="1" applyAlignment="1">
      <alignment vertical="center"/>
    </xf>
    <xf numFmtId="0" fontId="7" fillId="0" borderId="18" xfId="0" applyFont="1" applyBorder="1" applyAlignment="1">
      <alignment vertical="center" wrapText="1"/>
    </xf>
    <xf numFmtId="0" fontId="4" fillId="0" borderId="17" xfId="0" applyFont="1" applyFill="1" applyBorder="1" applyAlignment="1">
      <alignment vertical="center"/>
    </xf>
    <xf numFmtId="170" fontId="4" fillId="14" borderId="25" xfId="1" applyNumberFormat="1" applyFont="1" applyFill="1" applyBorder="1" applyAlignment="1">
      <alignment vertical="center"/>
    </xf>
    <xf numFmtId="170" fontId="4" fillId="0" borderId="25" xfId="1" applyNumberFormat="1" applyFont="1" applyFill="1" applyBorder="1" applyAlignment="1">
      <alignment vertical="center"/>
    </xf>
    <xf numFmtId="170" fontId="4" fillId="15" borderId="0" xfId="1" applyNumberFormat="1" applyFont="1" applyFill="1" applyBorder="1" applyAlignment="1">
      <alignment vertical="center"/>
    </xf>
    <xf numFmtId="170" fontId="7" fillId="0" borderId="15" xfId="1" applyNumberFormat="1" applyFont="1" applyFill="1" applyBorder="1" applyAlignment="1">
      <alignment vertical="center"/>
    </xf>
    <xf numFmtId="170" fontId="7" fillId="12" borderId="15" xfId="1" applyNumberFormat="1" applyFont="1" applyFill="1" applyBorder="1" applyAlignment="1">
      <alignment vertical="center"/>
    </xf>
    <xf numFmtId="170" fontId="37" fillId="15" borderId="0" xfId="1" applyNumberFormat="1" applyFont="1" applyFill="1" applyBorder="1" applyAlignment="1">
      <alignment vertical="center"/>
    </xf>
    <xf numFmtId="170" fontId="4" fillId="0" borderId="2" xfId="1" applyNumberFormat="1" applyFont="1" applyFill="1" applyBorder="1" applyAlignment="1">
      <alignment vertical="center"/>
    </xf>
    <xf numFmtId="170" fontId="4" fillId="0" borderId="23" xfId="1" applyNumberFormat="1" applyFont="1" applyFill="1" applyBorder="1" applyAlignment="1">
      <alignment vertical="center"/>
    </xf>
    <xf numFmtId="0" fontId="6" fillId="17" borderId="5" xfId="0" applyFont="1" applyFill="1" applyBorder="1" applyAlignment="1">
      <alignment vertical="center" wrapText="1"/>
    </xf>
    <xf numFmtId="0" fontId="39" fillId="0" borderId="17" xfId="0" applyFont="1" applyFill="1" applyBorder="1" applyAlignment="1">
      <alignment horizontal="center" vertical="center"/>
    </xf>
    <xf numFmtId="0" fontId="29" fillId="17" borderId="0" xfId="0" applyFont="1" applyFill="1" applyBorder="1" applyAlignment="1">
      <alignment horizontal="center" vertical="center"/>
    </xf>
    <xf numFmtId="170" fontId="37" fillId="17" borderId="0" xfId="1" applyNumberFormat="1" applyFont="1" applyFill="1" applyBorder="1" applyAlignment="1">
      <alignment vertical="center"/>
    </xf>
    <xf numFmtId="170" fontId="4" fillId="12" borderId="23" xfId="1" applyNumberFormat="1" applyFont="1" applyFill="1" applyBorder="1" applyAlignment="1">
      <alignment vertical="center"/>
    </xf>
    <xf numFmtId="0" fontId="29" fillId="17" borderId="0" xfId="0" applyFont="1" applyFill="1" applyAlignment="1">
      <alignment horizontal="center" vertical="center"/>
    </xf>
    <xf numFmtId="0" fontId="7" fillId="0" borderId="23" xfId="0" applyFont="1" applyBorder="1" applyAlignment="1">
      <alignment vertical="center" wrapText="1"/>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42" fillId="9" borderId="18" xfId="2" applyFont="1" applyFill="1" applyBorder="1" applyAlignment="1">
      <alignment vertical="center" wrapText="1"/>
    </xf>
    <xf numFmtId="170" fontId="7" fillId="0" borderId="24" xfId="1" applyNumberFormat="1" applyFont="1" applyFill="1" applyBorder="1" applyAlignment="1">
      <alignment vertical="center"/>
    </xf>
    <xf numFmtId="0" fontId="43" fillId="0" borderId="0" xfId="0" applyFont="1" applyAlignment="1"/>
    <xf numFmtId="0" fontId="43" fillId="0" borderId="0" xfId="0" applyFont="1"/>
    <xf numFmtId="0" fontId="43" fillId="17" borderId="0" xfId="0" applyFont="1" applyFill="1" applyAlignment="1">
      <alignment wrapText="1"/>
    </xf>
    <xf numFmtId="0" fontId="43" fillId="17" borderId="5" xfId="0" applyFont="1" applyFill="1" applyBorder="1" applyAlignment="1">
      <alignment vertical="center" wrapText="1"/>
    </xf>
    <xf numFmtId="0" fontId="43" fillId="0" borderId="0" xfId="0" applyFont="1" applyAlignment="1">
      <alignment vertical="center" wrapText="1"/>
    </xf>
    <xf numFmtId="0" fontId="43" fillId="15" borderId="5"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Fill="1" applyBorder="1" applyAlignment="1">
      <alignment vertical="center" wrapText="1"/>
    </xf>
    <xf numFmtId="0" fontId="13" fillId="14" borderId="18" xfId="0" applyFont="1" applyFill="1" applyBorder="1" applyAlignment="1">
      <alignment vertical="center" wrapText="1"/>
    </xf>
    <xf numFmtId="0" fontId="19" fillId="0" borderId="0" xfId="5" applyFont="1" applyFill="1" applyAlignment="1">
      <alignment horizontal="center" vertical="center"/>
    </xf>
    <xf numFmtId="0" fontId="43" fillId="0" borderId="0" xfId="0" applyFont="1" applyAlignment="1">
      <alignment vertical="center"/>
    </xf>
    <xf numFmtId="0" fontId="45" fillId="5" borderId="0" xfId="4" applyFont="1" applyAlignment="1">
      <alignment horizontal="center" vertical="center"/>
    </xf>
    <xf numFmtId="0" fontId="43" fillId="0" borderId="5" xfId="4" applyFont="1" applyFill="1" applyBorder="1" applyAlignment="1">
      <alignment vertical="center" wrapText="1"/>
    </xf>
    <xf numFmtId="0" fontId="45" fillId="0" borderId="0" xfId="4" applyFont="1" applyFill="1"/>
    <xf numFmtId="0" fontId="45" fillId="5" borderId="0" xfId="4" applyFont="1"/>
    <xf numFmtId="0" fontId="46" fillId="4" borderId="0" xfId="5" applyFont="1" applyFill="1" applyAlignment="1">
      <alignment horizontal="center" vertical="center"/>
    </xf>
    <xf numFmtId="170" fontId="43" fillId="12" borderId="5" xfId="5" applyNumberFormat="1" applyFont="1" applyFill="1" applyBorder="1" applyAlignment="1">
      <alignment vertical="center"/>
    </xf>
    <xf numFmtId="0" fontId="43" fillId="4" borderId="0" xfId="0" applyFont="1" applyFill="1"/>
    <xf numFmtId="168" fontId="43" fillId="0" borderId="5" xfId="0" applyNumberFormat="1" applyFont="1" applyFill="1" applyBorder="1" applyAlignment="1">
      <alignment vertical="center" wrapText="1"/>
    </xf>
    <xf numFmtId="170" fontId="43" fillId="0" borderId="5" xfId="0" applyNumberFormat="1" applyFont="1" applyFill="1" applyBorder="1" applyAlignment="1">
      <alignment vertical="center" wrapText="1"/>
    </xf>
    <xf numFmtId="0" fontId="43" fillId="0" borderId="13" xfId="0" applyFont="1" applyFill="1" applyBorder="1" applyAlignment="1">
      <alignment vertical="center" wrapText="1"/>
    </xf>
    <xf numFmtId="0" fontId="43" fillId="0" borderId="0" xfId="0" applyFont="1" applyFill="1" applyBorder="1" applyAlignment="1">
      <alignment vertical="center" wrapText="1"/>
    </xf>
    <xf numFmtId="0" fontId="41" fillId="15" borderId="0" xfId="0" applyFont="1" applyFill="1" applyBorder="1" applyAlignment="1">
      <alignment vertical="center" wrapText="1"/>
    </xf>
    <xf numFmtId="0" fontId="43" fillId="0" borderId="25" xfId="0" applyFont="1" applyFill="1" applyBorder="1" applyAlignment="1">
      <alignment vertical="center" wrapText="1"/>
    </xf>
    <xf numFmtId="0" fontId="43" fillId="14" borderId="23" xfId="0" applyFont="1" applyFill="1" applyBorder="1" applyAlignment="1">
      <alignment vertical="center" wrapText="1"/>
    </xf>
    <xf numFmtId="170" fontId="43" fillId="12" borderId="5" xfId="2" applyNumberFormat="1" applyFont="1" applyFill="1" applyBorder="1" applyAlignment="1">
      <alignment vertical="center"/>
    </xf>
    <xf numFmtId="0" fontId="47" fillId="0" borderId="0" xfId="2" applyFont="1" applyFill="1"/>
    <xf numFmtId="0" fontId="47" fillId="2" borderId="0" xfId="2" applyFont="1"/>
    <xf numFmtId="0" fontId="43" fillId="0" borderId="0" xfId="0" applyFont="1" applyBorder="1" applyAlignment="1">
      <alignment vertical="center" wrapText="1"/>
    </xf>
    <xf numFmtId="171" fontId="43" fillId="0" borderId="0" xfId="7" applyNumberFormat="1" applyFont="1" applyFill="1"/>
    <xf numFmtId="168" fontId="43" fillId="0" borderId="0" xfId="0" applyNumberFormat="1" applyFont="1" applyFill="1"/>
    <xf numFmtId="0" fontId="43" fillId="0" borderId="0" xfId="0" applyFont="1" applyFill="1" applyBorder="1"/>
    <xf numFmtId="0" fontId="43" fillId="0" borderId="0" xfId="0" applyFont="1" applyBorder="1"/>
    <xf numFmtId="170" fontId="43" fillId="0" borderId="16" xfId="0" applyNumberFormat="1" applyFont="1" applyFill="1" applyBorder="1" applyAlignment="1">
      <alignment vertical="center" wrapText="1"/>
    </xf>
    <xf numFmtId="170" fontId="44" fillId="0" borderId="0" xfId="5" applyNumberFormat="1" applyFont="1" applyFill="1" applyBorder="1" applyAlignment="1"/>
    <xf numFmtId="0" fontId="48" fillId="0" borderId="0" xfId="0" applyFont="1" applyFill="1"/>
    <xf numFmtId="0" fontId="43" fillId="0" borderId="0" xfId="0" applyFont="1" applyFill="1" applyAlignment="1">
      <alignment vertical="center"/>
    </xf>
    <xf numFmtId="0" fontId="49" fillId="0" borderId="0" xfId="0" applyFont="1" applyFill="1"/>
    <xf numFmtId="170" fontId="43" fillId="0" borderId="0" xfId="5" applyNumberFormat="1" applyFont="1" applyFill="1" applyBorder="1" applyAlignment="1"/>
    <xf numFmtId="0" fontId="43" fillId="0" borderId="0" xfId="5" applyFont="1" applyFill="1"/>
    <xf numFmtId="0" fontId="43" fillId="4" borderId="0" xfId="5" applyFont="1" applyFill="1"/>
    <xf numFmtId="170" fontId="47" fillId="0" borderId="0" xfId="2" applyNumberFormat="1" applyFont="1" applyFill="1" applyBorder="1" applyAlignment="1"/>
    <xf numFmtId="0" fontId="46" fillId="14" borderId="17" xfId="0" applyFont="1" applyFill="1" applyBorder="1" applyAlignment="1">
      <alignment vertical="center"/>
    </xf>
    <xf numFmtId="0" fontId="46" fillId="14" borderId="24" xfId="0" applyFont="1" applyFill="1" applyBorder="1" applyAlignment="1">
      <alignment vertical="center"/>
    </xf>
    <xf numFmtId="0" fontId="43" fillId="14" borderId="24" xfId="0" applyFont="1" applyFill="1" applyBorder="1" applyAlignment="1">
      <alignment vertical="center"/>
    </xf>
    <xf numFmtId="0" fontId="43" fillId="14" borderId="18" xfId="5" applyFont="1" applyFill="1" applyBorder="1" applyAlignment="1">
      <alignment vertical="center" wrapText="1"/>
    </xf>
    <xf numFmtId="0" fontId="43" fillId="4" borderId="5" xfId="0" applyFont="1" applyFill="1" applyBorder="1" applyAlignment="1">
      <alignment vertical="center" wrapText="1"/>
    </xf>
    <xf numFmtId="170" fontId="43" fillId="0" borderId="0" xfId="0" applyNumberFormat="1" applyFont="1" applyAlignment="1"/>
    <xf numFmtId="0" fontId="29" fillId="15" borderId="17" xfId="0" applyFont="1" applyFill="1" applyBorder="1" applyAlignment="1">
      <alignment horizontal="center" vertical="center"/>
    </xf>
    <xf numFmtId="0" fontId="29" fillId="15" borderId="24" xfId="0" applyFont="1" applyFill="1" applyBorder="1" applyAlignment="1">
      <alignment horizontal="center" vertical="center" wrapText="1"/>
    </xf>
    <xf numFmtId="0" fontId="38" fillId="15" borderId="21" xfId="0" applyFont="1" applyFill="1" applyBorder="1" applyAlignment="1">
      <alignment horizontal="center" vertical="center" wrapText="1"/>
    </xf>
    <xf numFmtId="0" fontId="43" fillId="0" borderId="15" xfId="0" applyFont="1" applyFill="1" applyBorder="1" applyAlignment="1">
      <alignment vertical="center" wrapText="1"/>
    </xf>
    <xf numFmtId="0" fontId="43" fillId="14" borderId="5" xfId="0" applyFont="1" applyFill="1" applyBorder="1" applyAlignment="1">
      <alignment vertical="center" wrapText="1"/>
    </xf>
    <xf numFmtId="0" fontId="5" fillId="14" borderId="1" xfId="0" applyFont="1" applyFill="1" applyBorder="1" applyAlignment="1">
      <alignment horizontal="center" vertical="center"/>
    </xf>
    <xf numFmtId="0" fontId="43" fillId="14" borderId="3" xfId="0" applyFont="1" applyFill="1" applyBorder="1" applyAlignment="1">
      <alignment vertical="center" wrapText="1"/>
    </xf>
    <xf numFmtId="170" fontId="4" fillId="14" borderId="2" xfId="1" applyNumberFormat="1" applyFont="1" applyFill="1" applyBorder="1" applyAlignment="1">
      <alignment vertical="center"/>
    </xf>
    <xf numFmtId="0" fontId="5" fillId="14" borderId="4" xfId="0" applyFont="1" applyFill="1" applyBorder="1" applyAlignment="1">
      <alignment horizontal="center" vertical="center"/>
    </xf>
    <xf numFmtId="0" fontId="5" fillId="14" borderId="22" xfId="0" applyFont="1" applyFill="1" applyBorder="1" applyAlignment="1">
      <alignment horizontal="center" vertical="center"/>
    </xf>
    <xf numFmtId="0" fontId="50" fillId="0" borderId="0" xfId="0" applyFont="1"/>
    <xf numFmtId="0" fontId="19" fillId="0" borderId="0" xfId="0" applyFont="1"/>
    <xf numFmtId="165" fontId="13" fillId="0" borderId="0" xfId="0" applyNumberFormat="1" applyFont="1"/>
    <xf numFmtId="165" fontId="26" fillId="0" borderId="0" xfId="0" applyNumberFormat="1" applyFont="1"/>
    <xf numFmtId="166" fontId="19" fillId="0" borderId="0" xfId="0" applyNumberFormat="1" applyFont="1"/>
    <xf numFmtId="167" fontId="13" fillId="0" borderId="28" xfId="6" applyFont="1" applyBorder="1"/>
    <xf numFmtId="0" fontId="13" fillId="0" borderId="36" xfId="0" applyFont="1" applyBorder="1"/>
    <xf numFmtId="167" fontId="13" fillId="0" borderId="31" xfId="6" applyFont="1" applyBorder="1"/>
    <xf numFmtId="0" fontId="46" fillId="0" borderId="0" xfId="0" applyFont="1"/>
    <xf numFmtId="0" fontId="51" fillId="0" borderId="0" xfId="0" applyFont="1"/>
    <xf numFmtId="0" fontId="27" fillId="14" borderId="24" xfId="0" applyFont="1" applyFill="1" applyBorder="1" applyAlignment="1">
      <alignment horizontal="center"/>
    </xf>
    <xf numFmtId="174" fontId="13" fillId="12" borderId="35" xfId="6" applyNumberFormat="1" applyFont="1" applyFill="1" applyBorder="1"/>
    <xf numFmtId="0" fontId="13" fillId="0" borderId="35" xfId="0" applyFont="1" applyBorder="1"/>
    <xf numFmtId="0" fontId="0" fillId="0" borderId="26" xfId="0" applyBorder="1"/>
    <xf numFmtId="16" fontId="13" fillId="0" borderId="0" xfId="0" applyNumberFormat="1" applyFont="1"/>
    <xf numFmtId="174" fontId="52" fillId="12" borderId="26" xfId="6" applyNumberFormat="1" applyFont="1" applyFill="1" applyBorder="1"/>
    <xf numFmtId="0" fontId="19" fillId="0" borderId="29" xfId="0" applyFont="1" applyBorder="1" applyAlignment="1">
      <alignment vertical="center"/>
    </xf>
    <xf numFmtId="174" fontId="19" fillId="12" borderId="29" xfId="6" applyNumberFormat="1" applyFont="1" applyFill="1" applyBorder="1" applyAlignment="1">
      <alignment vertical="center"/>
    </xf>
    <xf numFmtId="0" fontId="43" fillId="0" borderId="14" xfId="0" applyFont="1" applyFill="1" applyBorder="1" applyAlignment="1">
      <alignment vertical="center" wrapText="1"/>
    </xf>
    <xf numFmtId="167" fontId="0" fillId="0" borderId="0" xfId="0" applyNumberFormat="1"/>
    <xf numFmtId="0" fontId="53" fillId="0" borderId="44" xfId="0" applyFont="1" applyBorder="1" applyAlignment="1"/>
    <xf numFmtId="0" fontId="13" fillId="0" borderId="44" xfId="0" applyFont="1" applyBorder="1" applyAlignment="1"/>
    <xf numFmtId="0" fontId="54" fillId="21" borderId="45" xfId="0" applyFont="1" applyFill="1" applyBorder="1" applyAlignment="1"/>
    <xf numFmtId="0" fontId="54" fillId="21" borderId="44" xfId="0" applyFont="1" applyFill="1" applyBorder="1" applyAlignment="1"/>
    <xf numFmtId="0" fontId="53" fillId="0" borderId="44" xfId="0" applyFont="1" applyBorder="1" applyAlignment="1">
      <alignment horizontal="center"/>
    </xf>
    <xf numFmtId="0" fontId="55" fillId="22" borderId="44" xfId="0" applyFont="1" applyFill="1" applyBorder="1" applyAlignment="1"/>
    <xf numFmtId="0" fontId="13" fillId="22" borderId="44" xfId="0" applyFont="1" applyFill="1" applyBorder="1" applyAlignment="1"/>
    <xf numFmtId="0" fontId="55" fillId="22" borderId="46" xfId="0" applyFont="1" applyFill="1" applyBorder="1" applyAlignment="1"/>
    <xf numFmtId="0" fontId="13" fillId="22" borderId="46" xfId="0" applyFont="1" applyFill="1" applyBorder="1" applyAlignment="1"/>
    <xf numFmtId="0" fontId="54" fillId="3" borderId="44" xfId="0" applyFont="1" applyFill="1" applyBorder="1" applyAlignment="1"/>
    <xf numFmtId="0" fontId="54" fillId="3" borderId="44" xfId="0" applyFont="1" applyFill="1" applyBorder="1" applyAlignment="1">
      <alignment horizontal="center"/>
    </xf>
    <xf numFmtId="0" fontId="13" fillId="23" borderId="44" xfId="0" applyFont="1" applyFill="1" applyBorder="1" applyAlignment="1"/>
    <xf numFmtId="0" fontId="13" fillId="23" borderId="44" xfId="0" applyFont="1" applyFill="1" applyBorder="1" applyAlignment="1">
      <alignment horizontal="center"/>
    </xf>
    <xf numFmtId="0" fontId="56" fillId="24" borderId="44" xfId="0" applyFont="1" applyFill="1" applyBorder="1" applyAlignment="1"/>
    <xf numFmtId="0" fontId="56" fillId="24" borderId="44" xfId="0" applyFont="1" applyFill="1" applyBorder="1" applyAlignment="1">
      <alignment horizontal="right"/>
    </xf>
    <xf numFmtId="0" fontId="13" fillId="25" borderId="44" xfId="0" applyFont="1" applyFill="1" applyBorder="1" applyAlignment="1"/>
    <xf numFmtId="0" fontId="57" fillId="25" borderId="44" xfId="0" applyFont="1" applyFill="1" applyBorder="1" applyAlignment="1">
      <alignment horizontal="center"/>
    </xf>
    <xf numFmtId="0" fontId="15" fillId="0" borderId="0" xfId="0" applyFont="1" applyAlignment="1">
      <alignment horizontal="center" vertical="center"/>
    </xf>
    <xf numFmtId="0" fontId="58" fillId="0" borderId="0" xfId="0" applyFont="1"/>
    <xf numFmtId="0" fontId="15" fillId="0" borderId="0" xfId="0" applyFont="1" applyAlignment="1">
      <alignment vertical="center"/>
    </xf>
    <xf numFmtId="0" fontId="15" fillId="0" borderId="0" xfId="0" applyFont="1" applyBorder="1" applyAlignment="1">
      <alignment vertical="center"/>
    </xf>
    <xf numFmtId="0" fontId="58" fillId="0" borderId="0" xfId="0" applyFont="1" applyBorder="1"/>
    <xf numFmtId="0" fontId="58" fillId="0" borderId="0" xfId="0" applyFont="1" applyBorder="1" applyAlignment="1">
      <alignment wrapText="1"/>
    </xf>
    <xf numFmtId="40" fontId="21" fillId="15" borderId="26" xfId="0" applyNumberFormat="1" applyFont="1" applyFill="1" applyBorder="1" applyAlignment="1">
      <alignment horizontal="center"/>
    </xf>
    <xf numFmtId="40" fontId="29" fillId="15" borderId="26" xfId="0" applyNumberFormat="1" applyFont="1" applyFill="1" applyBorder="1" applyAlignment="1">
      <alignment horizontal="center"/>
    </xf>
    <xf numFmtId="40" fontId="19" fillId="14" borderId="17" xfId="0" applyNumberFormat="1" applyFont="1" applyFill="1" applyBorder="1" applyAlignment="1">
      <alignment horizontal="center"/>
    </xf>
    <xf numFmtId="40" fontId="13" fillId="14" borderId="24" xfId="0" applyNumberFormat="1" applyFont="1" applyFill="1" applyBorder="1" applyAlignment="1"/>
    <xf numFmtId="40" fontId="13" fillId="14" borderId="18" xfId="0" applyNumberFormat="1" applyFont="1" applyFill="1" applyBorder="1" applyAlignment="1"/>
    <xf numFmtId="40" fontId="13" fillId="0" borderId="33" xfId="0" applyNumberFormat="1" applyFont="1" applyFill="1" applyBorder="1" applyAlignment="1">
      <alignment vertical="center"/>
    </xf>
    <xf numFmtId="40" fontId="13" fillId="0" borderId="4" xfId="0" applyNumberFormat="1" applyFont="1" applyFill="1" applyBorder="1" applyAlignment="1">
      <alignment horizontal="right"/>
    </xf>
    <xf numFmtId="40" fontId="13" fillId="12" borderId="4" xfId="0" applyNumberFormat="1" applyFont="1" applyFill="1" applyBorder="1" applyAlignment="1">
      <alignment horizontal="right"/>
    </xf>
    <xf numFmtId="40" fontId="13" fillId="0" borderId="13" xfId="0" applyNumberFormat="1" applyFont="1" applyFill="1" applyBorder="1" applyAlignment="1">
      <alignment horizontal="right"/>
    </xf>
    <xf numFmtId="40" fontId="13" fillId="0" borderId="13" xfId="0" applyNumberFormat="1" applyFont="1" applyFill="1" applyBorder="1" applyAlignment="1">
      <alignment wrapText="1"/>
    </xf>
    <xf numFmtId="40" fontId="13" fillId="0" borderId="33" xfId="0" applyNumberFormat="1" applyFont="1" applyFill="1" applyBorder="1" applyAlignment="1">
      <alignment horizontal="left" vertical="center"/>
    </xf>
    <xf numFmtId="40" fontId="13" fillId="0" borderId="33" xfId="0" applyNumberFormat="1" applyFont="1" applyFill="1" applyBorder="1" applyAlignment="1">
      <alignment horizontal="left"/>
    </xf>
    <xf numFmtId="40" fontId="13" fillId="0" borderId="3" xfId="0" applyNumberFormat="1" applyFont="1" applyFill="1" applyBorder="1" applyAlignment="1">
      <alignment horizontal="left"/>
    </xf>
    <xf numFmtId="40" fontId="19" fillId="0" borderId="15" xfId="0" applyNumberFormat="1" applyFont="1" applyFill="1" applyBorder="1" applyAlignment="1">
      <alignment horizontal="right"/>
    </xf>
    <xf numFmtId="40" fontId="19" fillId="12" borderId="15" xfId="0" applyNumberFormat="1" applyFont="1" applyFill="1" applyBorder="1" applyAlignment="1">
      <alignment horizontal="right"/>
    </xf>
    <xf numFmtId="40" fontId="13" fillId="0" borderId="15" xfId="0" applyNumberFormat="1" applyFont="1" applyFill="1" applyBorder="1" applyAlignment="1">
      <alignment wrapText="1"/>
    </xf>
    <xf numFmtId="40" fontId="13" fillId="14" borderId="24" xfId="0" applyNumberFormat="1" applyFont="1" applyFill="1" applyBorder="1" applyAlignment="1">
      <alignment horizontal="right"/>
    </xf>
    <xf numFmtId="40" fontId="13" fillId="14" borderId="18" xfId="0" applyNumberFormat="1" applyFont="1" applyFill="1" applyBorder="1" applyAlignment="1">
      <alignment wrapText="1"/>
    </xf>
    <xf numFmtId="40" fontId="13" fillId="0" borderId="4" xfId="0" applyNumberFormat="1" applyFont="1" applyFill="1" applyBorder="1" applyAlignment="1">
      <alignment horizontal="right" vertical="center"/>
    </xf>
    <xf numFmtId="40" fontId="13" fillId="12" borderId="4" xfId="0" applyNumberFormat="1" applyFont="1" applyFill="1" applyBorder="1" applyAlignment="1">
      <alignment horizontal="right" vertical="center"/>
    </xf>
    <xf numFmtId="40" fontId="13" fillId="0" borderId="13" xfId="0" applyNumberFormat="1" applyFont="1" applyFill="1" applyBorder="1" applyAlignment="1">
      <alignment horizontal="right" vertical="center"/>
    </xf>
    <xf numFmtId="40" fontId="13" fillId="0" borderId="13" xfId="0" applyNumberFormat="1" applyFont="1" applyFill="1" applyBorder="1" applyAlignment="1">
      <alignment horizontal="left" wrapText="1"/>
    </xf>
    <xf numFmtId="40" fontId="13" fillId="0" borderId="3" xfId="0" applyNumberFormat="1" applyFont="1" applyFill="1" applyBorder="1" applyAlignment="1">
      <alignment vertical="center"/>
    </xf>
    <xf numFmtId="40" fontId="19" fillId="0" borderId="15" xfId="0" applyNumberFormat="1" applyFont="1" applyFill="1" applyBorder="1" applyAlignment="1">
      <alignment horizontal="right" vertical="center"/>
    </xf>
    <xf numFmtId="40" fontId="19" fillId="12" borderId="15" xfId="0" applyNumberFormat="1" applyFont="1" applyFill="1" applyBorder="1" applyAlignment="1">
      <alignment horizontal="right" vertical="center"/>
    </xf>
    <xf numFmtId="40" fontId="13" fillId="0" borderId="15" xfId="0" applyNumberFormat="1" applyFont="1" applyFill="1" applyBorder="1" applyAlignment="1">
      <alignment horizontal="left" wrapText="1"/>
    </xf>
    <xf numFmtId="40" fontId="13" fillId="0" borderId="13" xfId="0" applyNumberFormat="1" applyFont="1" applyFill="1" applyBorder="1" applyAlignment="1">
      <alignment horizontal="right" wrapText="1"/>
    </xf>
    <xf numFmtId="40" fontId="13" fillId="0" borderId="0" xfId="0" applyNumberFormat="1" applyFont="1" applyFill="1" applyBorder="1" applyAlignment="1">
      <alignment horizontal="left" vertical="center"/>
    </xf>
    <xf numFmtId="40" fontId="13" fillId="0" borderId="3" xfId="0" applyNumberFormat="1" applyFont="1" applyFill="1" applyBorder="1" applyAlignment="1">
      <alignment horizontal="left" vertical="center"/>
    </xf>
    <xf numFmtId="40" fontId="13" fillId="0" borderId="15" xfId="0" applyNumberFormat="1" applyFont="1" applyFill="1" applyBorder="1" applyAlignment="1">
      <alignment horizontal="right" wrapText="1"/>
    </xf>
    <xf numFmtId="40" fontId="13" fillId="14" borderId="18" xfId="0" applyNumberFormat="1" applyFont="1" applyFill="1" applyBorder="1" applyAlignment="1">
      <alignment horizontal="right" wrapText="1"/>
    </xf>
    <xf numFmtId="40" fontId="13" fillId="0" borderId="2" xfId="0" applyNumberFormat="1" applyFont="1" applyFill="1" applyBorder="1" applyAlignment="1">
      <alignment vertical="center"/>
    </xf>
    <xf numFmtId="40" fontId="19" fillId="0" borderId="1" xfId="0" applyNumberFormat="1" applyFont="1" applyFill="1" applyBorder="1" applyAlignment="1">
      <alignment horizontal="right" vertical="center"/>
    </xf>
    <xf numFmtId="40" fontId="19" fillId="12" borderId="1" xfId="0" applyNumberFormat="1" applyFont="1" applyFill="1" applyBorder="1" applyAlignment="1">
      <alignment horizontal="right" vertical="center"/>
    </xf>
    <xf numFmtId="40" fontId="13" fillId="0" borderId="3" xfId="0" applyNumberFormat="1" applyFont="1" applyFill="1" applyBorder="1" applyAlignment="1">
      <alignment horizontal="right" wrapText="1"/>
    </xf>
    <xf numFmtId="167" fontId="13" fillId="0" borderId="44" xfId="6" applyFont="1" applyBorder="1" applyAlignment="1">
      <alignment horizontal="right"/>
    </xf>
    <xf numFmtId="0" fontId="0" fillId="0" borderId="25" xfId="0" applyBorder="1"/>
    <xf numFmtId="0" fontId="0" fillId="0" borderId="0" xfId="0" applyFill="1" applyBorder="1"/>
    <xf numFmtId="167" fontId="53" fillId="25" borderId="44" xfId="6" applyFont="1" applyFill="1" applyBorder="1" applyAlignment="1">
      <alignment horizontal="right"/>
    </xf>
    <xf numFmtId="167" fontId="53" fillId="0" borderId="44" xfId="6" applyFont="1" applyBorder="1" applyAlignment="1">
      <alignment horizontal="right"/>
    </xf>
    <xf numFmtId="167" fontId="13" fillId="24" borderId="44" xfId="6" applyFont="1" applyFill="1" applyBorder="1" applyAlignment="1"/>
    <xf numFmtId="167" fontId="53" fillId="0" borderId="45" xfId="6" applyFont="1" applyBorder="1" applyAlignment="1">
      <alignment horizontal="right"/>
    </xf>
    <xf numFmtId="167" fontId="13" fillId="0" borderId="44" xfId="6" applyFont="1" applyBorder="1" applyAlignment="1"/>
    <xf numFmtId="167" fontId="13" fillId="0" borderId="45" xfId="6" applyFont="1" applyBorder="1" applyAlignment="1">
      <alignment horizontal="right"/>
    </xf>
    <xf numFmtId="167" fontId="13" fillId="22" borderId="44" xfId="6" applyFont="1" applyFill="1" applyBorder="1" applyAlignment="1"/>
    <xf numFmtId="167" fontId="13" fillId="22" borderId="46" xfId="6" applyFont="1" applyFill="1" applyBorder="1" applyAlignment="1"/>
    <xf numFmtId="0" fontId="19" fillId="13" borderId="18" xfId="0" applyFont="1" applyFill="1" applyBorder="1" applyAlignment="1">
      <alignment horizontal="center" vertical="center" wrapText="1"/>
    </xf>
    <xf numFmtId="170" fontId="4" fillId="13" borderId="5" xfId="1" applyNumberFormat="1" applyFont="1" applyFill="1" applyBorder="1" applyAlignment="1">
      <alignment vertical="center"/>
    </xf>
    <xf numFmtId="170" fontId="5" fillId="13" borderId="3" xfId="1" applyNumberFormat="1" applyFont="1" applyFill="1" applyBorder="1" applyAlignment="1">
      <alignment vertical="center"/>
    </xf>
    <xf numFmtId="170" fontId="7" fillId="13" borderId="15" xfId="1" applyNumberFormat="1" applyFont="1" applyFill="1" applyBorder="1" applyAlignment="1">
      <alignment vertical="center"/>
    </xf>
    <xf numFmtId="170" fontId="7" fillId="13" borderId="21" xfId="1" applyNumberFormat="1" applyFont="1" applyFill="1" applyBorder="1" applyAlignment="1">
      <alignment vertical="center"/>
    </xf>
    <xf numFmtId="170" fontId="5" fillId="13" borderId="5" xfId="1" applyNumberFormat="1" applyFont="1" applyFill="1" applyBorder="1" applyAlignment="1">
      <alignment vertical="center"/>
    </xf>
    <xf numFmtId="170" fontId="5" fillId="13" borderId="15" xfId="1" applyNumberFormat="1" applyFont="1" applyFill="1" applyBorder="1" applyAlignment="1">
      <alignment vertical="center"/>
    </xf>
    <xf numFmtId="170" fontId="43" fillId="13" borderId="5" xfId="2" applyNumberFormat="1" applyFont="1" applyFill="1" applyBorder="1" applyAlignment="1">
      <alignment vertical="center"/>
    </xf>
    <xf numFmtId="170" fontId="5" fillId="13" borderId="0" xfId="1" applyNumberFormat="1" applyFont="1" applyFill="1" applyBorder="1" applyAlignment="1">
      <alignment vertical="center"/>
    </xf>
    <xf numFmtId="170" fontId="4" fillId="13" borderId="23" xfId="1" applyNumberFormat="1" applyFont="1" applyFill="1" applyBorder="1" applyAlignment="1">
      <alignment vertical="center"/>
    </xf>
    <xf numFmtId="170" fontId="4" fillId="13" borderId="16" xfId="1" applyNumberFormat="1" applyFont="1" applyFill="1" applyBorder="1" applyAlignment="1">
      <alignment vertical="center"/>
    </xf>
    <xf numFmtId="170" fontId="7" fillId="13" borderId="16" xfId="1" applyNumberFormat="1" applyFont="1" applyFill="1" applyBorder="1" applyAlignment="1">
      <alignment vertical="center"/>
    </xf>
    <xf numFmtId="170" fontId="42" fillId="13" borderId="16" xfId="2" applyNumberFormat="1" applyFont="1" applyFill="1" applyBorder="1" applyAlignment="1">
      <alignment vertical="center"/>
    </xf>
    <xf numFmtId="170" fontId="7" fillId="13" borderId="5" xfId="1" applyNumberFormat="1" applyFont="1" applyFill="1" applyBorder="1" applyAlignment="1">
      <alignment vertical="center"/>
    </xf>
    <xf numFmtId="170" fontId="4" fillId="0" borderId="21" xfId="1" applyNumberFormat="1" applyFont="1" applyFill="1" applyBorder="1" applyAlignment="1">
      <alignment vertical="center"/>
    </xf>
    <xf numFmtId="170" fontId="5" fillId="13" borderId="21" xfId="1" applyNumberFormat="1" applyFont="1" applyFill="1" applyBorder="1" applyAlignment="1">
      <alignment vertical="center"/>
    </xf>
    <xf numFmtId="170" fontId="4" fillId="4" borderId="5" xfId="1" applyNumberFormat="1" applyFont="1" applyFill="1" applyBorder="1" applyAlignment="1">
      <alignment vertical="center"/>
    </xf>
    <xf numFmtId="170" fontId="5" fillId="4" borderId="15" xfId="1" applyNumberFormat="1" applyFont="1" applyFill="1" applyBorder="1" applyAlignment="1">
      <alignment vertical="center"/>
    </xf>
    <xf numFmtId="170" fontId="5" fillId="4" borderId="0" xfId="1" applyNumberFormat="1" applyFont="1" applyFill="1" applyBorder="1" applyAlignment="1">
      <alignment vertical="center"/>
    </xf>
    <xf numFmtId="170" fontId="7" fillId="4" borderId="21" xfId="1" applyNumberFormat="1" applyFont="1" applyFill="1" applyBorder="1" applyAlignment="1">
      <alignment vertical="center"/>
    </xf>
    <xf numFmtId="170" fontId="7" fillId="13" borderId="3" xfId="1" applyNumberFormat="1" applyFont="1" applyFill="1" applyBorder="1" applyAlignment="1">
      <alignment vertical="center"/>
    </xf>
    <xf numFmtId="170" fontId="5" fillId="13" borderId="16" xfId="1" applyNumberFormat="1" applyFont="1" applyFill="1" applyBorder="1" applyAlignment="1">
      <alignment vertical="center"/>
    </xf>
    <xf numFmtId="170" fontId="7" fillId="13" borderId="22" xfId="1" applyNumberFormat="1" applyFont="1" applyFill="1" applyBorder="1" applyAlignment="1">
      <alignment vertical="center"/>
    </xf>
    <xf numFmtId="0" fontId="53" fillId="0" borderId="48" xfId="0" applyFont="1" applyBorder="1" applyAlignment="1"/>
    <xf numFmtId="0" fontId="0" fillId="0" borderId="49" xfId="0" applyBorder="1"/>
    <xf numFmtId="0" fontId="53" fillId="0" borderId="49" xfId="0" applyFont="1" applyBorder="1" applyAlignment="1"/>
    <xf numFmtId="167" fontId="61" fillId="0" borderId="49" xfId="6" applyFont="1" applyFill="1" applyBorder="1" applyAlignment="1">
      <alignment horizontal="right"/>
    </xf>
    <xf numFmtId="9" fontId="62" fillId="0" borderId="49" xfId="0" applyNumberFormat="1" applyFont="1" applyFill="1" applyBorder="1" applyAlignment="1">
      <alignment horizontal="right"/>
    </xf>
    <xf numFmtId="0" fontId="13" fillId="0" borderId="49" xfId="0" applyFont="1" applyBorder="1" applyAlignment="1"/>
    <xf numFmtId="0" fontId="54" fillId="21" borderId="47" xfId="0" applyFont="1" applyFill="1" applyBorder="1" applyAlignment="1"/>
    <xf numFmtId="0" fontId="54" fillId="0" borderId="50" xfId="0" applyFont="1" applyBorder="1" applyAlignment="1">
      <alignment horizontal="center"/>
    </xf>
    <xf numFmtId="0" fontId="54" fillId="0" borderId="50" xfId="0" applyFont="1" applyBorder="1" applyAlignment="1">
      <alignment horizontal="right"/>
    </xf>
    <xf numFmtId="180" fontId="53" fillId="0" borderId="44" xfId="0" applyNumberFormat="1" applyFont="1" applyBorder="1" applyAlignment="1">
      <alignment horizontal="center"/>
    </xf>
    <xf numFmtId="9" fontId="54" fillId="0" borderId="45" xfId="0" applyNumberFormat="1" applyFont="1" applyBorder="1" applyAlignment="1">
      <alignment horizontal="center"/>
    </xf>
    <xf numFmtId="0" fontId="34" fillId="28" borderId="44" xfId="10" applyFont="1" applyBorder="1" applyAlignment="1"/>
    <xf numFmtId="167" fontId="34" fillId="28" borderId="44" xfId="10" applyNumberFormat="1" applyFont="1" applyBorder="1" applyAlignment="1">
      <alignment horizontal="right"/>
    </xf>
    <xf numFmtId="171" fontId="13" fillId="23" borderId="44" xfId="0" applyNumberFormat="1" applyFont="1" applyFill="1" applyBorder="1" applyAlignment="1">
      <alignment horizontal="center"/>
    </xf>
    <xf numFmtId="0" fontId="0" fillId="0" borderId="0" xfId="0" applyAlignment="1">
      <alignment horizontal="center"/>
    </xf>
    <xf numFmtId="10" fontId="13" fillId="23" borderId="44" xfId="0" applyNumberFormat="1" applyFont="1" applyFill="1" applyBorder="1" applyAlignment="1">
      <alignment horizontal="center"/>
    </xf>
    <xf numFmtId="168" fontId="0" fillId="0" borderId="0" xfId="1" applyFont="1"/>
    <xf numFmtId="0" fontId="0" fillId="0" borderId="0" xfId="0" applyAlignment="1">
      <alignment horizontal="right"/>
    </xf>
    <xf numFmtId="175" fontId="0" fillId="0" borderId="0" xfId="7" applyNumberFormat="1" applyFont="1" applyAlignment="1">
      <alignment horizontal="right"/>
    </xf>
    <xf numFmtId="10" fontId="13" fillId="23" borderId="45" xfId="0" applyNumberFormat="1" applyFont="1" applyFill="1" applyBorder="1" applyAlignment="1">
      <alignment horizontal="center"/>
    </xf>
    <xf numFmtId="175" fontId="13" fillId="23" borderId="44" xfId="7" applyNumberFormat="1" applyFont="1" applyFill="1" applyBorder="1" applyAlignment="1">
      <alignment horizontal="center"/>
    </xf>
    <xf numFmtId="0" fontId="34" fillId="30" borderId="51" xfId="12" applyAlignment="1"/>
    <xf numFmtId="167" fontId="34" fillId="30" borderId="51" xfId="12" applyNumberFormat="1" applyAlignment="1"/>
    <xf numFmtId="44" fontId="0" fillId="0" borderId="0" xfId="0" applyNumberFormat="1"/>
    <xf numFmtId="170" fontId="44" fillId="0" borderId="0" xfId="5" applyNumberFormat="1" applyFont="1" applyFill="1"/>
    <xf numFmtId="0" fontId="19" fillId="0" borderId="0" xfId="0" applyFont="1" applyAlignment="1">
      <alignment horizontal="center" vertical="center"/>
    </xf>
    <xf numFmtId="0" fontId="13" fillId="0" borderId="16" xfId="0" applyFont="1" applyBorder="1" applyAlignment="1">
      <alignment vertical="center"/>
    </xf>
    <xf numFmtId="170" fontId="43" fillId="0" borderId="0" xfId="0" applyNumberFormat="1" applyFont="1" applyFill="1" applyBorder="1"/>
    <xf numFmtId="0" fontId="43" fillId="0" borderId="52" xfId="0" applyFont="1" applyFill="1" applyBorder="1"/>
    <xf numFmtId="0" fontId="44" fillId="0" borderId="52" xfId="5" applyFont="1" applyFill="1" applyBorder="1"/>
    <xf numFmtId="0" fontId="43" fillId="0" borderId="0" xfId="0" applyFont="1" applyFill="1" applyAlignment="1"/>
    <xf numFmtId="0" fontId="4" fillId="0" borderId="0" xfId="0" applyFont="1" applyFill="1"/>
    <xf numFmtId="0" fontId="8" fillId="0" borderId="0" xfId="0" applyFont="1" applyFill="1" applyBorder="1"/>
    <xf numFmtId="0" fontId="43" fillId="0" borderId="52" xfId="5" applyFont="1" applyFill="1" applyBorder="1" applyAlignment="1">
      <alignment vertical="center" wrapText="1"/>
    </xf>
    <xf numFmtId="0" fontId="43" fillId="0" borderId="52" xfId="0" applyFont="1" applyFill="1" applyBorder="1" applyAlignment="1">
      <alignment vertical="center" wrapText="1"/>
    </xf>
    <xf numFmtId="0" fontId="6" fillId="17" borderId="0" xfId="0" applyFont="1" applyFill="1" applyBorder="1" applyAlignment="1">
      <alignment vertical="center"/>
    </xf>
    <xf numFmtId="0" fontId="38" fillId="15" borderId="0" xfId="0" applyFont="1" applyFill="1" applyAlignment="1">
      <alignment vertical="center"/>
    </xf>
    <xf numFmtId="0" fontId="5" fillId="14" borderId="24" xfId="0" applyFont="1" applyFill="1" applyBorder="1" applyAlignment="1">
      <alignment vertical="center"/>
    </xf>
    <xf numFmtId="0" fontId="5" fillId="0" borderId="2" xfId="0" applyFont="1" applyBorder="1" applyAlignment="1">
      <alignment vertical="center"/>
    </xf>
    <xf numFmtId="0" fontId="7" fillId="0" borderId="18" xfId="0" applyFont="1" applyFill="1" applyBorder="1" applyAlignment="1">
      <alignment vertical="center"/>
    </xf>
    <xf numFmtId="0" fontId="43" fillId="0" borderId="3" xfId="0" applyFont="1" applyFill="1" applyBorder="1" applyAlignment="1">
      <alignment vertical="center"/>
    </xf>
    <xf numFmtId="0" fontId="5" fillId="0" borderId="0" xfId="0" applyFont="1" applyBorder="1" applyAlignment="1">
      <alignment vertical="center"/>
    </xf>
    <xf numFmtId="0" fontId="21" fillId="0" borderId="18" xfId="0" applyFont="1" applyFill="1" applyBorder="1" applyAlignment="1">
      <alignment vertical="center"/>
    </xf>
    <xf numFmtId="0" fontId="64" fillId="0" borderId="0" xfId="0" applyFont="1" applyAlignment="1">
      <alignment horizontal="center"/>
    </xf>
    <xf numFmtId="0" fontId="64" fillId="32" borderId="0" xfId="0" applyFont="1" applyFill="1" applyAlignment="1">
      <alignment horizontal="center"/>
    </xf>
    <xf numFmtId="167" fontId="0" fillId="32" borderId="0" xfId="6" applyFont="1" applyFill="1"/>
    <xf numFmtId="167" fontId="0" fillId="0" borderId="0" xfId="6" applyFont="1"/>
    <xf numFmtId="0" fontId="0" fillId="33" borderId="0" xfId="0" applyFill="1" applyAlignment="1">
      <alignment horizontal="center" vertical="center"/>
    </xf>
    <xf numFmtId="0" fontId="64" fillId="17" borderId="0" xfId="0" applyFont="1" applyFill="1"/>
    <xf numFmtId="167" fontId="64" fillId="32" borderId="0" xfId="0" applyNumberFormat="1" applyFont="1" applyFill="1"/>
    <xf numFmtId="0" fontId="64" fillId="0" borderId="0" xfId="0" applyFont="1"/>
    <xf numFmtId="167" fontId="64" fillId="0" borderId="0" xfId="6" applyFont="1"/>
    <xf numFmtId="0" fontId="0" fillId="32" borderId="0" xfId="0" applyFill="1"/>
    <xf numFmtId="167" fontId="64" fillId="0" borderId="0" xfId="0" applyNumberFormat="1" applyFont="1"/>
    <xf numFmtId="44" fontId="66" fillId="29" borderId="53" xfId="0" applyNumberFormat="1" applyFont="1" applyFill="1" applyBorder="1"/>
    <xf numFmtId="44" fontId="64" fillId="4" borderId="0" xfId="0" applyNumberFormat="1" applyFont="1" applyFill="1" applyBorder="1"/>
    <xf numFmtId="0" fontId="0" fillId="19" borderId="0" xfId="0" applyFill="1"/>
    <xf numFmtId="0" fontId="0" fillId="4" borderId="0" xfId="0" applyFill="1"/>
    <xf numFmtId="0" fontId="64" fillId="13" borderId="0" xfId="0" applyFont="1" applyFill="1" applyAlignment="1">
      <alignment horizontal="center" vertical="center"/>
    </xf>
    <xf numFmtId="0" fontId="0" fillId="13" borderId="0" xfId="0" applyFill="1"/>
    <xf numFmtId="8" fontId="0" fillId="0" borderId="0" xfId="0" applyNumberFormat="1"/>
    <xf numFmtId="6" fontId="0" fillId="0" borderId="0" xfId="0" applyNumberFormat="1"/>
    <xf numFmtId="8" fontId="64" fillId="0" borderId="0" xfId="0" applyNumberFormat="1" applyFont="1"/>
    <xf numFmtId="0" fontId="66" fillId="34" borderId="0" xfId="0" applyFont="1" applyFill="1"/>
    <xf numFmtId="167" fontId="64" fillId="29" borderId="0" xfId="0" applyNumberFormat="1" applyFont="1" applyFill="1"/>
    <xf numFmtId="44" fontId="64" fillId="0" borderId="0" xfId="0" applyNumberFormat="1" applyFont="1"/>
    <xf numFmtId="0" fontId="65" fillId="0" borderId="0" xfId="0" applyFont="1"/>
    <xf numFmtId="0" fontId="26" fillId="12" borderId="7" xfId="0" applyFont="1" applyFill="1" applyBorder="1" applyAlignment="1">
      <alignment horizontal="center" vertical="center" wrapText="1"/>
    </xf>
    <xf numFmtId="0" fontId="67" fillId="0" borderId="0" xfId="0" applyFont="1" applyAlignment="1">
      <alignment wrapText="1"/>
    </xf>
    <xf numFmtId="0" fontId="67" fillId="0" borderId="0" xfId="0" applyFont="1" applyAlignment="1">
      <alignment vertical="center" wrapText="1"/>
    </xf>
    <xf numFmtId="0" fontId="13" fillId="0" borderId="28" xfId="0" applyFont="1" applyBorder="1" applyAlignment="1">
      <alignment vertical="center"/>
    </xf>
    <xf numFmtId="0" fontId="13" fillId="0" borderId="28" xfId="0" applyFont="1" applyBorder="1" applyAlignment="1">
      <alignment horizontal="left" vertical="center"/>
    </xf>
    <xf numFmtId="167" fontId="13" fillId="12" borderId="26" xfId="6" applyFont="1" applyFill="1" applyBorder="1" applyAlignment="1">
      <alignment horizontal="right" vertical="center"/>
    </xf>
    <xf numFmtId="167" fontId="13" fillId="0" borderId="26" xfId="6" applyFont="1" applyBorder="1" applyAlignment="1">
      <alignment horizontal="right" vertical="center"/>
    </xf>
    <xf numFmtId="167" fontId="13" fillId="12" borderId="32" xfId="6" applyFont="1" applyFill="1" applyBorder="1" applyAlignment="1">
      <alignment horizontal="right" vertical="center"/>
    </xf>
    <xf numFmtId="167" fontId="13" fillId="0" borderId="32" xfId="6" applyFont="1" applyBorder="1" applyAlignment="1">
      <alignment horizontal="right" vertical="center"/>
    </xf>
    <xf numFmtId="167" fontId="13" fillId="14" borderId="24" xfId="6" applyFont="1" applyFill="1" applyBorder="1" applyAlignment="1">
      <alignment horizontal="right" vertical="center"/>
    </xf>
    <xf numFmtId="167" fontId="13" fillId="14" borderId="18" xfId="6" applyFont="1" applyFill="1" applyBorder="1" applyAlignment="1">
      <alignment horizontal="right" vertical="center"/>
    </xf>
    <xf numFmtId="167" fontId="13" fillId="12" borderId="0" xfId="6" applyFont="1" applyFill="1" applyBorder="1" applyAlignment="1">
      <alignment horizontal="right" vertical="center"/>
    </xf>
    <xf numFmtId="167" fontId="13" fillId="0" borderId="0" xfId="6" applyFont="1" applyBorder="1" applyAlignment="1">
      <alignment horizontal="right" vertical="center"/>
    </xf>
    <xf numFmtId="167" fontId="26" fillId="12" borderId="29" xfId="6" applyFont="1" applyFill="1" applyBorder="1" applyAlignment="1">
      <alignment horizontal="right" vertical="center"/>
    </xf>
    <xf numFmtId="167" fontId="26" fillId="0" borderId="29" xfId="6" applyFont="1" applyBorder="1" applyAlignment="1">
      <alignment horizontal="right" vertical="center"/>
    </xf>
    <xf numFmtId="0" fontId="29" fillId="15" borderId="0" xfId="0" applyFont="1" applyFill="1" applyAlignment="1">
      <alignment horizontal="center" vertical="center" wrapText="1"/>
    </xf>
    <xf numFmtId="0" fontId="0" fillId="0" borderId="0" xfId="0" applyAlignment="1"/>
    <xf numFmtId="0" fontId="7" fillId="0" borderId="0" xfId="0" applyFont="1" applyAlignment="1">
      <alignment vertical="center"/>
    </xf>
    <xf numFmtId="0" fontId="5" fillId="0" borderId="0" xfId="0" applyFont="1" applyAlignment="1">
      <alignment vertical="center"/>
    </xf>
    <xf numFmtId="0" fontId="0" fillId="0" borderId="0" xfId="0" applyBorder="1" applyAlignment="1"/>
    <xf numFmtId="176" fontId="4" fillId="0" borderId="0" xfId="0" applyNumberFormat="1" applyFont="1" applyFill="1" applyAlignment="1">
      <alignment horizontal="center"/>
    </xf>
    <xf numFmtId="179" fontId="4" fillId="0" borderId="0" xfId="0" applyNumberFormat="1" applyFont="1" applyAlignment="1">
      <alignment horizontal="center"/>
    </xf>
    <xf numFmtId="0" fontId="5" fillId="0" borderId="0" xfId="0" applyFont="1" applyAlignment="1">
      <alignment horizontal="center"/>
    </xf>
    <xf numFmtId="167" fontId="5" fillId="0" borderId="0" xfId="0" applyNumberFormat="1" applyFont="1" applyFill="1" applyAlignment="1">
      <alignment horizontal="center"/>
    </xf>
    <xf numFmtId="0" fontId="5" fillId="0" borderId="0" xfId="0" applyFont="1" applyAlignment="1">
      <alignment horizontal="center" vertical="center" wrapText="1"/>
    </xf>
    <xf numFmtId="167" fontId="4" fillId="0" borderId="0" xfId="0" quotePrefix="1" applyNumberFormat="1" applyFont="1" applyAlignment="1">
      <alignment horizontal="center"/>
    </xf>
    <xf numFmtId="0" fontId="4" fillId="0" borderId="0" xfId="0" applyFont="1" applyAlignment="1">
      <alignment horizontal="center"/>
    </xf>
    <xf numFmtId="176" fontId="68" fillId="0" borderId="0" xfId="0" applyNumberFormat="1" applyFont="1" applyFill="1" applyAlignment="1">
      <alignment horizontal="center"/>
    </xf>
    <xf numFmtId="176" fontId="68" fillId="0" borderId="0" xfId="0" applyNumberFormat="1" applyFont="1" applyFill="1" applyBorder="1" applyAlignment="1">
      <alignment horizontal="center"/>
    </xf>
    <xf numFmtId="177" fontId="4" fillId="0" borderId="0" xfId="0" quotePrefix="1" applyNumberFormat="1" applyFont="1" applyBorder="1" applyAlignment="1">
      <alignment horizontal="center"/>
    </xf>
    <xf numFmtId="178" fontId="4" fillId="0" borderId="0" xfId="0" quotePrefix="1" applyNumberFormat="1" applyFont="1" applyBorder="1" applyAlignment="1">
      <alignment horizontal="center"/>
    </xf>
    <xf numFmtId="179" fontId="4" fillId="0" borderId="0" xfId="0" applyNumberFormat="1" applyFont="1" applyBorder="1" applyAlignment="1">
      <alignment horizontal="center"/>
    </xf>
    <xf numFmtId="167" fontId="4" fillId="14" borderId="24" xfId="0" applyNumberFormat="1" applyFont="1" applyFill="1" applyBorder="1" applyAlignment="1">
      <alignment horizontal="center"/>
    </xf>
    <xf numFmtId="0" fontId="4" fillId="14" borderId="24" xfId="0" applyFont="1" applyFill="1" applyBorder="1" applyAlignment="1">
      <alignment horizontal="center"/>
    </xf>
    <xf numFmtId="0" fontId="4" fillId="14" borderId="24" xfId="0" applyFont="1" applyFill="1" applyBorder="1"/>
    <xf numFmtId="0" fontId="4" fillId="14" borderId="18" xfId="0" applyFont="1" applyFill="1" applyBorder="1"/>
    <xf numFmtId="0" fontId="5" fillId="14" borderId="30" xfId="0" applyFont="1" applyFill="1" applyBorder="1"/>
    <xf numFmtId="0" fontId="5" fillId="14" borderId="24" xfId="0" applyFont="1" applyFill="1" applyBorder="1"/>
    <xf numFmtId="176" fontId="4" fillId="14" borderId="24" xfId="0" applyNumberFormat="1" applyFont="1" applyFill="1" applyBorder="1" applyAlignment="1">
      <alignment horizontal="center"/>
    </xf>
    <xf numFmtId="177" fontId="4" fillId="14" borderId="24" xfId="0" applyNumberFormat="1" applyFont="1" applyFill="1" applyBorder="1" applyAlignment="1">
      <alignment horizontal="center"/>
    </xf>
    <xf numFmtId="179" fontId="4" fillId="14" borderId="24" xfId="0" applyNumberFormat="1" applyFont="1" applyFill="1" applyBorder="1" applyAlignment="1">
      <alignment horizontal="center"/>
    </xf>
    <xf numFmtId="167" fontId="4" fillId="0" borderId="0" xfId="0" applyNumberFormat="1" applyFont="1" applyFill="1" applyAlignment="1">
      <alignment horizontal="center"/>
    </xf>
    <xf numFmtId="2" fontId="4" fillId="0" borderId="0" xfId="0" applyNumberFormat="1" applyFont="1" applyFill="1"/>
    <xf numFmtId="177" fontId="4" fillId="0" borderId="11" xfId="0" applyNumberFormat="1" applyFont="1" applyFill="1" applyBorder="1" applyAlignment="1">
      <alignment horizontal="center"/>
    </xf>
    <xf numFmtId="179" fontId="4" fillId="0" borderId="11" xfId="0" applyNumberFormat="1" applyFont="1" applyFill="1" applyBorder="1" applyAlignment="1">
      <alignment horizontal="center"/>
    </xf>
    <xf numFmtId="179" fontId="4" fillId="0" borderId="0" xfId="0" applyNumberFormat="1" applyFont="1" applyFill="1" applyAlignment="1">
      <alignment horizontal="center"/>
    </xf>
    <xf numFmtId="177" fontId="4" fillId="0" borderId="7" xfId="0" applyNumberFormat="1" applyFont="1" applyFill="1" applyBorder="1" applyAlignment="1">
      <alignment horizontal="center"/>
    </xf>
    <xf numFmtId="179" fontId="4" fillId="0" borderId="7" xfId="0" applyNumberFormat="1" applyFont="1" applyFill="1" applyBorder="1" applyAlignment="1">
      <alignment horizontal="center"/>
    </xf>
    <xf numFmtId="49" fontId="4" fillId="4" borderId="0" xfId="0" applyNumberFormat="1" applyFont="1" applyFill="1"/>
    <xf numFmtId="0" fontId="4" fillId="4" borderId="0" xfId="0" applyFont="1" applyFill="1"/>
    <xf numFmtId="49" fontId="4" fillId="0" borderId="0" xfId="0" applyNumberFormat="1" applyFont="1" applyFill="1"/>
    <xf numFmtId="177" fontId="4" fillId="0" borderId="0" xfId="0" applyNumberFormat="1" applyFont="1" applyFill="1" applyBorder="1" applyAlignment="1">
      <alignment horizontal="center"/>
    </xf>
    <xf numFmtId="179" fontId="4" fillId="0" borderId="0" xfId="0" applyNumberFormat="1" applyFont="1" applyFill="1" applyBorder="1" applyAlignment="1">
      <alignment horizontal="center"/>
    </xf>
    <xf numFmtId="2" fontId="5" fillId="0" borderId="0" xfId="0" applyNumberFormat="1" applyFont="1" applyFill="1"/>
    <xf numFmtId="177" fontId="5" fillId="0" borderId="0" xfId="0" applyNumberFormat="1" applyFont="1" applyFill="1" applyBorder="1" applyAlignment="1">
      <alignment horizontal="center"/>
    </xf>
    <xf numFmtId="179" fontId="5" fillId="0" borderId="0" xfId="0" applyNumberFormat="1" applyFont="1" applyFill="1" applyBorder="1" applyAlignment="1">
      <alignment horizontal="center"/>
    </xf>
    <xf numFmtId="179" fontId="5" fillId="0" borderId="0" xfId="0" applyNumberFormat="1" applyFont="1" applyFill="1" applyAlignment="1">
      <alignment horizontal="center"/>
    </xf>
    <xf numFmtId="177" fontId="4" fillId="0" borderId="11" xfId="0" applyNumberFormat="1" applyFont="1" applyBorder="1" applyAlignment="1">
      <alignment horizontal="center"/>
    </xf>
    <xf numFmtId="179" fontId="4" fillId="0" borderId="11" xfId="0" applyNumberFormat="1" applyFont="1" applyBorder="1" applyAlignment="1">
      <alignment horizontal="center"/>
    </xf>
    <xf numFmtId="177" fontId="4" fillId="0" borderId="7" xfId="0" applyNumberFormat="1" applyFont="1" applyBorder="1" applyAlignment="1">
      <alignment horizontal="center"/>
    </xf>
    <xf numFmtId="181" fontId="4" fillId="0" borderId="11" xfId="0" applyNumberFormat="1" applyFont="1" applyFill="1" applyBorder="1" applyAlignment="1">
      <alignment horizontal="center"/>
    </xf>
    <xf numFmtId="181" fontId="4" fillId="0" borderId="7" xfId="0" applyNumberFormat="1" applyFont="1" applyBorder="1" applyAlignment="1">
      <alignment horizontal="center"/>
    </xf>
    <xf numFmtId="49" fontId="4" fillId="3" borderId="0" xfId="0" applyNumberFormat="1" applyFont="1" applyFill="1"/>
    <xf numFmtId="181" fontId="4" fillId="0" borderId="7" xfId="0" applyNumberFormat="1" applyFont="1" applyFill="1" applyBorder="1" applyAlignment="1">
      <alignment horizontal="center"/>
    </xf>
    <xf numFmtId="167" fontId="4" fillId="3" borderId="0" xfId="0" applyNumberFormat="1" applyFont="1" applyFill="1" applyAlignment="1">
      <alignment horizontal="center"/>
    </xf>
    <xf numFmtId="177" fontId="4" fillId="0" borderId="0" xfId="0" applyNumberFormat="1" applyFont="1" applyBorder="1" applyAlignment="1">
      <alignment horizontal="center"/>
    </xf>
    <xf numFmtId="181" fontId="4" fillId="0" borderId="0" xfId="0" applyNumberFormat="1" applyFont="1" applyBorder="1" applyAlignment="1">
      <alignment horizontal="center"/>
    </xf>
    <xf numFmtId="0" fontId="4" fillId="0" borderId="0" xfId="0" applyNumberFormat="1" applyFont="1" applyFill="1"/>
    <xf numFmtId="0" fontId="4" fillId="3" borderId="0" xfId="0" applyNumberFormat="1" applyFont="1" applyFill="1"/>
    <xf numFmtId="177" fontId="4" fillId="3" borderId="7" xfId="0" applyNumberFormat="1" applyFont="1" applyFill="1" applyBorder="1" applyAlignment="1">
      <alignment horizontal="center"/>
    </xf>
    <xf numFmtId="179" fontId="4" fillId="3" borderId="7" xfId="0" applyNumberFormat="1" applyFont="1" applyFill="1" applyBorder="1" applyAlignment="1">
      <alignment horizontal="center"/>
    </xf>
    <xf numFmtId="179" fontId="4" fillId="3" borderId="0" xfId="0" applyNumberFormat="1" applyFont="1" applyFill="1" applyAlignment="1">
      <alignment horizontal="center"/>
    </xf>
    <xf numFmtId="177" fontId="4" fillId="0" borderId="0" xfId="0" applyNumberFormat="1" applyFont="1" applyFill="1" applyAlignment="1">
      <alignment horizontal="center"/>
    </xf>
    <xf numFmtId="0" fontId="5"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xf numFmtId="2" fontId="4" fillId="0" borderId="0" xfId="0" applyNumberFormat="1" applyFont="1" applyFill="1" applyBorder="1"/>
    <xf numFmtId="167" fontId="4" fillId="0" borderId="0" xfId="0" applyNumberFormat="1" applyFont="1" applyAlignment="1">
      <alignment horizontal="center"/>
    </xf>
    <xf numFmtId="177" fontId="4" fillId="0" borderId="0" xfId="0" applyNumberFormat="1" applyFont="1" applyAlignment="1">
      <alignment horizontal="center"/>
    </xf>
    <xf numFmtId="178" fontId="4" fillId="0" borderId="0" xfId="0" applyNumberFormat="1" applyFont="1" applyAlignment="1">
      <alignment horizontal="center"/>
    </xf>
    <xf numFmtId="0" fontId="4" fillId="17" borderId="0" xfId="0" applyFont="1" applyFill="1"/>
    <xf numFmtId="176" fontId="4" fillId="17" borderId="0" xfId="0" applyNumberFormat="1" applyFont="1" applyFill="1" applyAlignment="1">
      <alignment horizontal="center"/>
    </xf>
    <xf numFmtId="177" fontId="4" fillId="17" borderId="0" xfId="0" applyNumberFormat="1" applyFont="1" applyFill="1" applyAlignment="1">
      <alignment horizontal="center"/>
    </xf>
    <xf numFmtId="178" fontId="4" fillId="17" borderId="0" xfId="0" applyNumberFormat="1" applyFont="1" applyFill="1" applyAlignment="1">
      <alignment horizontal="center"/>
    </xf>
    <xf numFmtId="179" fontId="4" fillId="17" borderId="0" xfId="0" applyNumberFormat="1" applyFont="1" applyFill="1" applyAlignment="1">
      <alignment horizontal="center"/>
    </xf>
    <xf numFmtId="167" fontId="4" fillId="17" borderId="0" xfId="0" applyNumberFormat="1" applyFont="1" applyFill="1" applyAlignment="1">
      <alignment horizontal="center"/>
    </xf>
    <xf numFmtId="0" fontId="4" fillId="17" borderId="0" xfId="0" applyFont="1" applyFill="1" applyAlignment="1">
      <alignment horizontal="center"/>
    </xf>
    <xf numFmtId="0" fontId="33" fillId="17" borderId="0" xfId="0" applyFont="1" applyFill="1"/>
    <xf numFmtId="10" fontId="29" fillId="0" borderId="0" xfId="11" applyNumberFormat="1" applyFont="1" applyFill="1" applyBorder="1" applyAlignment="1">
      <alignment horizontal="center"/>
    </xf>
    <xf numFmtId="177" fontId="5" fillId="0" borderId="0" xfId="0" applyNumberFormat="1" applyFont="1" applyBorder="1"/>
    <xf numFmtId="0" fontId="5" fillId="0" borderId="0" xfId="0" applyFont="1" applyBorder="1"/>
    <xf numFmtId="179"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175" fontId="41" fillId="15" borderId="0" xfId="2" applyNumberFormat="1" applyFont="1" applyFill="1" applyAlignment="1">
      <alignment horizontal="center" vertical="center" wrapText="1"/>
    </xf>
    <xf numFmtId="175" fontId="4" fillId="0" borderId="0" xfId="0" applyNumberFormat="1" applyFont="1"/>
    <xf numFmtId="167" fontId="4" fillId="0" borderId="0" xfId="6" applyFont="1" applyFill="1" applyBorder="1" applyAlignment="1">
      <alignment horizontal="center"/>
    </xf>
    <xf numFmtId="167" fontId="37" fillId="0" borderId="0" xfId="8" applyNumberFormat="1" applyFont="1" applyFill="1" applyBorder="1" applyAlignment="1">
      <alignment horizontal="center"/>
    </xf>
    <xf numFmtId="167" fontId="37" fillId="0" borderId="0" xfId="9" applyNumberFormat="1" applyFont="1" applyFill="1" applyAlignment="1">
      <alignment horizontal="center"/>
    </xf>
    <xf numFmtId="168" fontId="13" fillId="0" borderId="0" xfId="1" applyFont="1" applyAlignment="1"/>
    <xf numFmtId="0" fontId="5" fillId="14" borderId="17" xfId="0" applyFont="1" applyFill="1" applyBorder="1"/>
    <xf numFmtId="2" fontId="5" fillId="0" borderId="2" xfId="0" applyNumberFormat="1" applyFont="1" applyFill="1" applyBorder="1"/>
    <xf numFmtId="167" fontId="5" fillId="0" borderId="2" xfId="0" applyNumberFormat="1" applyFont="1" applyFill="1" applyBorder="1" applyAlignment="1">
      <alignment horizontal="center"/>
    </xf>
    <xf numFmtId="177" fontId="5" fillId="0" borderId="2" xfId="0" applyNumberFormat="1" applyFont="1" applyFill="1" applyBorder="1" applyAlignment="1">
      <alignment horizontal="center"/>
    </xf>
    <xf numFmtId="167" fontId="19" fillId="0" borderId="2" xfId="0" applyNumberFormat="1" applyFont="1" applyFill="1" applyBorder="1" applyAlignment="1">
      <alignment horizontal="center"/>
    </xf>
    <xf numFmtId="0" fontId="4" fillId="0" borderId="2" xfId="0" applyFont="1" applyFill="1" applyBorder="1"/>
    <xf numFmtId="2" fontId="19" fillId="0" borderId="2" xfId="0" applyNumberFormat="1" applyFont="1" applyFill="1" applyBorder="1"/>
    <xf numFmtId="177" fontId="19" fillId="0" borderId="2" xfId="0" applyNumberFormat="1" applyFont="1" applyFill="1" applyBorder="1" applyAlignment="1">
      <alignment horizontal="center"/>
    </xf>
    <xf numFmtId="0" fontId="19" fillId="0" borderId="2" xfId="0" applyFont="1" applyFill="1" applyBorder="1"/>
    <xf numFmtId="167" fontId="19" fillId="0" borderId="2" xfId="6" applyFont="1" applyFill="1" applyBorder="1"/>
    <xf numFmtId="167" fontId="19" fillId="0" borderId="2" xfId="6" applyFont="1" applyFill="1" applyBorder="1" applyAlignment="1">
      <alignment horizontal="center"/>
    </xf>
    <xf numFmtId="2" fontId="4" fillId="4" borderId="0" xfId="0" applyNumberFormat="1" applyFont="1" applyFill="1"/>
    <xf numFmtId="167" fontId="4" fillId="4" borderId="0" xfId="0" applyNumberFormat="1" applyFont="1" applyFill="1" applyAlignment="1">
      <alignment horizontal="center"/>
    </xf>
    <xf numFmtId="177" fontId="4" fillId="4" borderId="0" xfId="0" applyNumberFormat="1" applyFont="1" applyFill="1" applyBorder="1" applyAlignment="1">
      <alignment horizontal="center"/>
    </xf>
    <xf numFmtId="179" fontId="4" fillId="4" borderId="0" xfId="0" applyNumberFormat="1" applyFont="1" applyFill="1" applyBorder="1" applyAlignment="1">
      <alignment horizontal="center"/>
    </xf>
    <xf numFmtId="179" fontId="4" fillId="4" borderId="0" xfId="0" applyNumberFormat="1" applyFont="1" applyFill="1" applyAlignment="1">
      <alignment horizontal="center"/>
    </xf>
    <xf numFmtId="49" fontId="4" fillId="0" borderId="54" xfId="0" applyNumberFormat="1" applyFont="1" applyFill="1" applyBorder="1"/>
    <xf numFmtId="2" fontId="4" fillId="0" borderId="54" xfId="0" applyNumberFormat="1" applyFont="1" applyFill="1" applyBorder="1"/>
    <xf numFmtId="167" fontId="4" fillId="0" borderId="54" xfId="0" applyNumberFormat="1" applyFont="1" applyFill="1" applyBorder="1" applyAlignment="1">
      <alignment horizontal="center"/>
    </xf>
    <xf numFmtId="177" fontId="4" fillId="0" borderId="54" xfId="0" applyNumberFormat="1" applyFont="1" applyFill="1" applyBorder="1" applyAlignment="1">
      <alignment horizontal="center"/>
    </xf>
    <xf numFmtId="179" fontId="4" fillId="0" borderId="54" xfId="0" applyNumberFormat="1" applyFont="1" applyFill="1" applyBorder="1" applyAlignment="1">
      <alignment horizontal="center"/>
    </xf>
    <xf numFmtId="0" fontId="4" fillId="0" borderId="54" xfId="0" applyFont="1" applyFill="1" applyBorder="1"/>
    <xf numFmtId="2" fontId="5" fillId="0" borderId="0" xfId="0" applyNumberFormat="1" applyFont="1" applyFill="1" applyBorder="1"/>
    <xf numFmtId="0" fontId="5" fillId="0" borderId="2" xfId="0" applyFont="1" applyFill="1" applyBorder="1"/>
    <xf numFmtId="0" fontId="5" fillId="4" borderId="55" xfId="0" applyFont="1" applyFill="1" applyBorder="1"/>
    <xf numFmtId="2" fontId="5" fillId="4" borderId="55" xfId="0" applyNumberFormat="1" applyFont="1" applyFill="1" applyBorder="1"/>
    <xf numFmtId="167" fontId="5" fillId="4" borderId="55" xfId="0" applyNumberFormat="1" applyFont="1" applyFill="1" applyBorder="1" applyAlignment="1">
      <alignment horizontal="center"/>
    </xf>
    <xf numFmtId="177" fontId="5" fillId="4" borderId="55" xfId="0" applyNumberFormat="1" applyFont="1" applyFill="1" applyBorder="1" applyAlignment="1">
      <alignment horizontal="center"/>
    </xf>
    <xf numFmtId="179" fontId="5" fillId="4" borderId="55" xfId="0" applyNumberFormat="1" applyFont="1" applyFill="1" applyBorder="1" applyAlignment="1">
      <alignment horizontal="center"/>
    </xf>
    <xf numFmtId="0" fontId="4" fillId="4" borderId="55" xfId="0" applyFont="1" applyFill="1" applyBorder="1"/>
    <xf numFmtId="0" fontId="4" fillId="16" borderId="55" xfId="0" applyFont="1" applyFill="1" applyBorder="1"/>
    <xf numFmtId="167" fontId="4" fillId="0" borderId="0" xfId="0" applyNumberFormat="1" applyFont="1" applyFill="1" applyBorder="1" applyAlignment="1">
      <alignment horizontal="center"/>
    </xf>
    <xf numFmtId="0" fontId="5" fillId="16" borderId="56" xfId="0" applyFont="1" applyFill="1" applyBorder="1"/>
    <xf numFmtId="2" fontId="5" fillId="16" borderId="56" xfId="0" applyNumberFormat="1" applyFont="1" applyFill="1" applyBorder="1"/>
    <xf numFmtId="167" fontId="5" fillId="16" borderId="56" xfId="0" applyNumberFormat="1" applyFont="1" applyFill="1" applyBorder="1" applyAlignment="1">
      <alignment horizontal="center"/>
    </xf>
    <xf numFmtId="177" fontId="5" fillId="16" borderId="56" xfId="0" applyNumberFormat="1" applyFont="1" applyFill="1" applyBorder="1" applyAlignment="1">
      <alignment horizontal="center"/>
    </xf>
    <xf numFmtId="0" fontId="4" fillId="16" borderId="56" xfId="0" applyFont="1" applyFill="1" applyBorder="1"/>
    <xf numFmtId="49" fontId="4" fillId="16" borderId="57" xfId="0" applyNumberFormat="1" applyFont="1" applyFill="1" applyBorder="1"/>
    <xf numFmtId="2" fontId="4" fillId="16" borderId="57" xfId="0" applyNumberFormat="1" applyFont="1" applyFill="1" applyBorder="1"/>
    <xf numFmtId="167" fontId="4" fillId="16" borderId="57" xfId="0" applyNumberFormat="1" applyFont="1" applyFill="1" applyBorder="1" applyAlignment="1">
      <alignment horizontal="center"/>
    </xf>
    <xf numFmtId="177" fontId="4" fillId="16" borderId="57" xfId="0" applyNumberFormat="1" applyFont="1" applyFill="1" applyBorder="1" applyAlignment="1">
      <alignment horizontal="center"/>
    </xf>
    <xf numFmtId="179" fontId="4" fillId="16" borderId="57" xfId="0" applyNumberFormat="1" applyFont="1" applyFill="1" applyBorder="1" applyAlignment="1">
      <alignment horizontal="center"/>
    </xf>
    <xf numFmtId="0" fontId="4" fillId="16" borderId="57" xfId="0" applyFont="1" applyFill="1" applyBorder="1"/>
    <xf numFmtId="49" fontId="4" fillId="16" borderId="55" xfId="0" applyNumberFormat="1" applyFont="1" applyFill="1" applyBorder="1"/>
    <xf numFmtId="2" fontId="4" fillId="16" borderId="55" xfId="0" applyNumberFormat="1" applyFont="1" applyFill="1" applyBorder="1"/>
    <xf numFmtId="167" fontId="4" fillId="16" borderId="55" xfId="0" applyNumberFormat="1" applyFont="1" applyFill="1" applyBorder="1" applyAlignment="1">
      <alignment horizontal="center"/>
    </xf>
    <xf numFmtId="177" fontId="4" fillId="16" borderId="55" xfId="0" applyNumberFormat="1" applyFont="1" applyFill="1" applyBorder="1" applyAlignment="1">
      <alignment horizontal="center"/>
    </xf>
    <xf numFmtId="179" fontId="4" fillId="16" borderId="55" xfId="0" applyNumberFormat="1" applyFont="1" applyFill="1" applyBorder="1" applyAlignment="1">
      <alignment horizontal="center"/>
    </xf>
    <xf numFmtId="49" fontId="4" fillId="16" borderId="54" xfId="0" applyNumberFormat="1" applyFont="1" applyFill="1" applyBorder="1"/>
    <xf numFmtId="2" fontId="4" fillId="16" borderId="54" xfId="0" applyNumberFormat="1" applyFont="1" applyFill="1" applyBorder="1"/>
    <xf numFmtId="167" fontId="4" fillId="16" borderId="54" xfId="0" applyNumberFormat="1" applyFont="1" applyFill="1" applyBorder="1" applyAlignment="1">
      <alignment horizontal="center"/>
    </xf>
    <xf numFmtId="177" fontId="4" fillId="16" borderId="54" xfId="0" applyNumberFormat="1" applyFont="1" applyFill="1" applyBorder="1" applyAlignment="1">
      <alignment horizontal="center"/>
    </xf>
    <xf numFmtId="179" fontId="4" fillId="16" borderId="54" xfId="0" applyNumberFormat="1" applyFont="1" applyFill="1" applyBorder="1" applyAlignment="1">
      <alignment horizontal="center"/>
    </xf>
    <xf numFmtId="0" fontId="4" fillId="16" borderId="54" xfId="0" applyFont="1" applyFill="1" applyBorder="1"/>
    <xf numFmtId="2" fontId="4" fillId="16" borderId="56" xfId="0" applyNumberFormat="1" applyFont="1" applyFill="1" applyBorder="1"/>
    <xf numFmtId="167" fontId="4" fillId="16" borderId="56" xfId="0" applyNumberFormat="1" applyFont="1" applyFill="1" applyBorder="1" applyAlignment="1">
      <alignment horizontal="center"/>
    </xf>
    <xf numFmtId="167" fontId="4" fillId="16" borderId="56" xfId="6" applyFont="1" applyFill="1" applyBorder="1" applyAlignment="1">
      <alignment horizontal="center"/>
    </xf>
    <xf numFmtId="167" fontId="4" fillId="16" borderId="57" xfId="6" applyFont="1" applyFill="1" applyBorder="1" applyAlignment="1">
      <alignment horizontal="center"/>
    </xf>
    <xf numFmtId="176" fontId="4" fillId="16" borderId="57" xfId="0" applyNumberFormat="1" applyFont="1" applyFill="1" applyBorder="1" applyAlignment="1">
      <alignment horizontal="center"/>
    </xf>
    <xf numFmtId="176" fontId="4" fillId="16" borderId="56" xfId="0" applyNumberFormat="1" applyFont="1" applyFill="1" applyBorder="1" applyAlignment="1">
      <alignment horizontal="center"/>
    </xf>
    <xf numFmtId="177" fontId="4" fillId="16" borderId="56" xfId="0" applyNumberFormat="1" applyFont="1" applyFill="1" applyBorder="1" applyAlignment="1">
      <alignment horizontal="center"/>
    </xf>
    <xf numFmtId="179" fontId="4" fillId="16" borderId="56" xfId="0" applyNumberFormat="1" applyFont="1" applyFill="1" applyBorder="1" applyAlignment="1">
      <alignment horizontal="center"/>
    </xf>
    <xf numFmtId="0" fontId="21" fillId="0" borderId="21" xfId="0" applyFont="1" applyFill="1" applyBorder="1"/>
    <xf numFmtId="2" fontId="21" fillId="0" borderId="21" xfId="0" applyNumberFormat="1" applyFont="1" applyFill="1" applyBorder="1"/>
    <xf numFmtId="167" fontId="21" fillId="0" borderId="21" xfId="0" applyNumberFormat="1" applyFont="1" applyFill="1" applyBorder="1" applyAlignment="1">
      <alignment horizontal="center"/>
    </xf>
    <xf numFmtId="177" fontId="21" fillId="0" borderId="21" xfId="0" applyNumberFormat="1" applyFont="1" applyFill="1" applyBorder="1" applyAlignment="1">
      <alignment horizontal="center"/>
    </xf>
    <xf numFmtId="172" fontId="13" fillId="35" borderId="0" xfId="0" applyNumberFormat="1" applyFont="1" applyFill="1" applyAlignment="1">
      <alignment horizontal="center"/>
    </xf>
    <xf numFmtId="172" fontId="4" fillId="0" borderId="0" xfId="0" applyNumberFormat="1" applyFont="1" applyFill="1" applyAlignment="1">
      <alignment horizontal="center"/>
    </xf>
    <xf numFmtId="172" fontId="4" fillId="0" borderId="0" xfId="1" applyNumberFormat="1" applyFont="1" applyFill="1" applyAlignment="1">
      <alignment horizontal="center"/>
    </xf>
    <xf numFmtId="172" fontId="4" fillId="0" borderId="0" xfId="0" applyNumberFormat="1" applyFont="1" applyFill="1"/>
    <xf numFmtId="172" fontId="19" fillId="0" borderId="2" xfId="6" applyNumberFormat="1" applyFont="1" applyFill="1" applyBorder="1" applyAlignment="1">
      <alignment horizontal="center"/>
    </xf>
    <xf numFmtId="172" fontId="19" fillId="0" borderId="2" xfId="6" applyNumberFormat="1" applyFont="1" applyFill="1" applyBorder="1"/>
    <xf numFmtId="172" fontId="19" fillId="35" borderId="0" xfId="0" applyNumberFormat="1" applyFont="1" applyFill="1" applyAlignment="1">
      <alignment horizontal="center"/>
    </xf>
    <xf numFmtId="172" fontId="5" fillId="0" borderId="0" xfId="0" applyNumberFormat="1" applyFont="1" applyFill="1" applyAlignment="1">
      <alignment horizontal="center"/>
    </xf>
    <xf numFmtId="172" fontId="5" fillId="0" borderId="0" xfId="0" applyNumberFormat="1" applyFont="1" applyFill="1"/>
    <xf numFmtId="172" fontId="19" fillId="4" borderId="55" xfId="0" applyNumberFormat="1" applyFont="1" applyFill="1" applyBorder="1" applyAlignment="1">
      <alignment horizontal="center"/>
    </xf>
    <xf numFmtId="172" fontId="5" fillId="4" borderId="55" xfId="0" applyNumberFormat="1" applyFont="1" applyFill="1" applyBorder="1" applyAlignment="1">
      <alignment horizontal="center"/>
    </xf>
    <xf numFmtId="172" fontId="5" fillId="4" borderId="55" xfId="0" applyNumberFormat="1" applyFont="1" applyFill="1" applyBorder="1"/>
    <xf numFmtId="172" fontId="4" fillId="4" borderId="55" xfId="0" applyNumberFormat="1" applyFont="1" applyFill="1" applyBorder="1"/>
    <xf numFmtId="172" fontId="4" fillId="14" borderId="24" xfId="0" applyNumberFormat="1" applyFont="1" applyFill="1" applyBorder="1" applyAlignment="1">
      <alignment horizontal="center"/>
    </xf>
    <xf numFmtId="172" fontId="4" fillId="14" borderId="24" xfId="0" applyNumberFormat="1" applyFont="1" applyFill="1" applyBorder="1"/>
    <xf numFmtId="172" fontId="4" fillId="14" borderId="18" xfId="0" applyNumberFormat="1" applyFont="1" applyFill="1" applyBorder="1"/>
    <xf numFmtId="172" fontId="4" fillId="35" borderId="0" xfId="0" applyNumberFormat="1" applyFont="1" applyFill="1" applyAlignment="1">
      <alignment horizontal="center"/>
    </xf>
    <xf numFmtId="172" fontId="19" fillId="35" borderId="2" xfId="6" applyNumberFormat="1" applyFont="1" applyFill="1" applyBorder="1" applyAlignment="1">
      <alignment horizontal="center"/>
    </xf>
    <xf numFmtId="172" fontId="5" fillId="0" borderId="0" xfId="0" applyNumberFormat="1" applyFont="1" applyFill="1" applyBorder="1" applyAlignment="1">
      <alignment horizontal="center"/>
    </xf>
    <xf numFmtId="172" fontId="70" fillId="0" borderId="0" xfId="2" applyNumberFormat="1" applyFont="1" applyFill="1" applyBorder="1" applyAlignment="1">
      <alignment horizontal="center"/>
    </xf>
    <xf numFmtId="172" fontId="5" fillId="0" borderId="0" xfId="0" applyNumberFormat="1" applyFont="1" applyFill="1" applyBorder="1"/>
    <xf numFmtId="172" fontId="4" fillId="0" borderId="0" xfId="0" applyNumberFormat="1" applyFont="1" applyFill="1" applyBorder="1"/>
    <xf numFmtId="172" fontId="5" fillId="16" borderId="56" xfId="0" applyNumberFormat="1" applyFont="1" applyFill="1" applyBorder="1" applyAlignment="1">
      <alignment horizontal="center"/>
    </xf>
    <xf numFmtId="172" fontId="70" fillId="16" borderId="56" xfId="2" applyNumberFormat="1" applyFont="1" applyFill="1" applyBorder="1" applyAlignment="1">
      <alignment horizontal="center"/>
    </xf>
    <xf numFmtId="172" fontId="5" fillId="16" borderId="56" xfId="0" applyNumberFormat="1" applyFont="1" applyFill="1" applyBorder="1"/>
    <xf numFmtId="172" fontId="4" fillId="16" borderId="56" xfId="0" applyNumberFormat="1" applyFont="1" applyFill="1" applyBorder="1"/>
    <xf numFmtId="172" fontId="4" fillId="16" borderId="57" xfId="0" applyNumberFormat="1" applyFont="1" applyFill="1" applyBorder="1" applyAlignment="1">
      <alignment horizontal="center"/>
    </xf>
    <xf numFmtId="172" fontId="4" fillId="16" borderId="57" xfId="0" applyNumberFormat="1" applyFont="1" applyFill="1" applyBorder="1"/>
    <xf numFmtId="172" fontId="4" fillId="4" borderId="0" xfId="0" applyNumberFormat="1" applyFont="1" applyFill="1" applyAlignment="1">
      <alignment horizontal="center"/>
    </xf>
    <xf numFmtId="172" fontId="4" fillId="4" borderId="0" xfId="0" applyNumberFormat="1" applyFont="1" applyFill="1"/>
    <xf numFmtId="172" fontId="4" fillId="3" borderId="0" xfId="0" applyNumberFormat="1" applyFont="1" applyFill="1" applyAlignment="1">
      <alignment horizontal="center"/>
    </xf>
    <xf numFmtId="172" fontId="4" fillId="0" borderId="54" xfId="0" applyNumberFormat="1" applyFont="1" applyFill="1" applyBorder="1"/>
    <xf numFmtId="172" fontId="4" fillId="16" borderId="55" xfId="0" applyNumberFormat="1" applyFont="1" applyFill="1" applyBorder="1"/>
    <xf numFmtId="172" fontId="4" fillId="16" borderId="54" xfId="0" applyNumberFormat="1" applyFont="1" applyFill="1" applyBorder="1"/>
    <xf numFmtId="172" fontId="4" fillId="3" borderId="0" xfId="1" applyNumberFormat="1" applyFont="1" applyFill="1" applyAlignment="1">
      <alignment horizontal="center"/>
    </xf>
    <xf numFmtId="172" fontId="4" fillId="3" borderId="0" xfId="0" applyNumberFormat="1" applyFont="1" applyFill="1"/>
    <xf numFmtId="172" fontId="4" fillId="0" borderId="0" xfId="6" applyNumberFormat="1" applyFont="1" applyFill="1" applyBorder="1" applyAlignment="1">
      <alignment horizontal="center"/>
    </xf>
    <xf numFmtId="172" fontId="4" fillId="0" borderId="0" xfId="6" applyNumberFormat="1" applyFont="1" applyFill="1"/>
    <xf numFmtId="172" fontId="4" fillId="16" borderId="56" xfId="6" applyNumberFormat="1" applyFont="1" applyFill="1" applyBorder="1" applyAlignment="1">
      <alignment horizontal="center"/>
    </xf>
    <xf numFmtId="172" fontId="4" fillId="16" borderId="56" xfId="6" applyNumberFormat="1" applyFont="1" applyFill="1" applyBorder="1"/>
    <xf numFmtId="172" fontId="4" fillId="16" borderId="57" xfId="6" applyNumberFormat="1" applyFont="1" applyFill="1" applyBorder="1" applyAlignment="1">
      <alignment horizontal="center"/>
    </xf>
    <xf numFmtId="172" fontId="4" fillId="16" borderId="57" xfId="6" applyNumberFormat="1" applyFont="1" applyFill="1" applyBorder="1"/>
    <xf numFmtId="172" fontId="71" fillId="0" borderId="0" xfId="4" applyNumberFormat="1" applyFont="1" applyFill="1" applyBorder="1" applyAlignment="1">
      <alignment horizontal="center"/>
    </xf>
    <xf numFmtId="172" fontId="71" fillId="16" borderId="56" xfId="4" applyNumberFormat="1" applyFont="1" applyFill="1" applyBorder="1" applyAlignment="1">
      <alignment horizontal="center"/>
    </xf>
    <xf numFmtId="172" fontId="5" fillId="16" borderId="57" xfId="0" applyNumberFormat="1" applyFont="1" applyFill="1" applyBorder="1" applyAlignment="1">
      <alignment horizontal="center"/>
    </xf>
    <xf numFmtId="172" fontId="4" fillId="35" borderId="0" xfId="0" applyNumberFormat="1" applyFont="1" applyFill="1"/>
    <xf numFmtId="172" fontId="69" fillId="0" borderId="0" xfId="0" applyNumberFormat="1" applyFont="1" applyFill="1" applyBorder="1" applyAlignment="1">
      <alignment horizontal="center"/>
    </xf>
    <xf numFmtId="172" fontId="4" fillId="16" borderId="56" xfId="0" applyNumberFormat="1" applyFont="1" applyFill="1" applyBorder="1" applyAlignment="1">
      <alignment horizontal="center"/>
    </xf>
    <xf numFmtId="173" fontId="21" fillId="0" borderId="21" xfId="0" applyNumberFormat="1" applyFont="1" applyFill="1" applyBorder="1" applyAlignment="1">
      <alignment horizontal="center"/>
    </xf>
    <xf numFmtId="173" fontId="21" fillId="0" borderId="21" xfId="0" applyNumberFormat="1" applyFont="1" applyFill="1" applyBorder="1"/>
    <xf numFmtId="172" fontId="5" fillId="0" borderId="2" xfId="0" applyNumberFormat="1" applyFont="1" applyFill="1" applyBorder="1" applyAlignment="1">
      <alignment horizontal="center"/>
    </xf>
    <xf numFmtId="172" fontId="70" fillId="0" borderId="2" xfId="2" applyNumberFormat="1" applyFont="1" applyFill="1" applyBorder="1" applyAlignment="1">
      <alignment horizontal="center"/>
    </xf>
    <xf numFmtId="172" fontId="5" fillId="0" borderId="2" xfId="0" applyNumberFormat="1" applyFont="1" applyFill="1" applyBorder="1"/>
    <xf numFmtId="172" fontId="4" fillId="0" borderId="2" xfId="0" applyNumberFormat="1" applyFont="1" applyFill="1" applyBorder="1"/>
    <xf numFmtId="172" fontId="5" fillId="0" borderId="2" xfId="6" applyNumberFormat="1" applyFont="1" applyFill="1" applyBorder="1" applyAlignment="1">
      <alignment horizontal="center"/>
    </xf>
    <xf numFmtId="172" fontId="5" fillId="0" borderId="2" xfId="6" applyNumberFormat="1" applyFont="1" applyFill="1" applyBorder="1"/>
    <xf numFmtId="172" fontId="71" fillId="0" borderId="2" xfId="4" applyNumberFormat="1" applyFont="1" applyFill="1" applyBorder="1" applyAlignment="1">
      <alignment horizontal="center"/>
    </xf>
    <xf numFmtId="172" fontId="69" fillId="0" borderId="2" xfId="0" applyNumberFormat="1" applyFont="1" applyFill="1" applyBorder="1" applyAlignment="1">
      <alignment horizontal="center"/>
    </xf>
    <xf numFmtId="165" fontId="0" fillId="0" borderId="0" xfId="0" applyNumberFormat="1"/>
    <xf numFmtId="0" fontId="13" fillId="0" borderId="0" xfId="0" applyFont="1" applyFill="1" applyBorder="1" applyAlignment="1"/>
    <xf numFmtId="172" fontId="19" fillId="0" borderId="2" xfId="0" applyNumberFormat="1" applyFont="1" applyFill="1" applyBorder="1" applyAlignment="1">
      <alignment horizontal="center"/>
    </xf>
    <xf numFmtId="172" fontId="19" fillId="0" borderId="2" xfId="0" applyNumberFormat="1" applyFont="1" applyFill="1" applyBorder="1"/>
    <xf numFmtId="172" fontId="19" fillId="0" borderId="2" xfId="2" applyNumberFormat="1"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xf numFmtId="0" fontId="43" fillId="0" borderId="0" xfId="0" applyFont="1" applyFill="1" applyBorder="1" applyAlignment="1">
      <alignment wrapText="1"/>
    </xf>
    <xf numFmtId="0" fontId="43" fillId="0" borderId="0" xfId="0" applyFont="1" applyAlignment="1">
      <alignment wrapText="1"/>
    </xf>
    <xf numFmtId="172" fontId="19" fillId="35" borderId="2" xfId="0" applyNumberFormat="1" applyFont="1" applyFill="1" applyBorder="1" applyAlignment="1">
      <alignment horizontal="center"/>
    </xf>
    <xf numFmtId="172" fontId="19" fillId="0" borderId="0" xfId="0" applyNumberFormat="1" applyFont="1" applyFill="1" applyBorder="1"/>
    <xf numFmtId="0" fontId="19" fillId="0" borderId="0" xfId="0" applyFont="1" applyFill="1" applyBorder="1"/>
    <xf numFmtId="0" fontId="5" fillId="0" borderId="0" xfId="3" applyFont="1" applyAlignment="1">
      <alignment horizontal="center" vertical="center"/>
    </xf>
    <xf numFmtId="0" fontId="35" fillId="15" borderId="0" xfId="0" applyFont="1" applyFill="1" applyAlignment="1">
      <alignment horizontal="center" vertical="center"/>
    </xf>
    <xf numFmtId="2" fontId="0" fillId="0" borderId="13" xfId="0" applyNumberFormat="1" applyBorder="1" applyAlignment="1">
      <alignment horizontal="center"/>
    </xf>
    <xf numFmtId="2" fontId="0" fillId="0" borderId="21" xfId="0" applyNumberFormat="1" applyBorder="1" applyAlignment="1">
      <alignment horizontal="center"/>
    </xf>
    <xf numFmtId="0" fontId="0" fillId="15" borderId="21" xfId="0" applyFill="1" applyBorder="1"/>
    <xf numFmtId="0" fontId="3" fillId="14" borderId="21" xfId="0" applyFont="1" applyFill="1" applyBorder="1" applyAlignment="1">
      <alignment horizontal="center"/>
    </xf>
    <xf numFmtId="0" fontId="3" fillId="0" borderId="21" xfId="0" applyFont="1" applyBorder="1" applyAlignment="1">
      <alignment horizontal="center"/>
    </xf>
    <xf numFmtId="2" fontId="0" fillId="12" borderId="15" xfId="0" applyNumberFormat="1" applyFill="1" applyBorder="1" applyAlignment="1">
      <alignment horizontal="center"/>
    </xf>
    <xf numFmtId="2" fontId="0" fillId="12" borderId="13" xfId="0" applyNumberFormat="1" applyFill="1" applyBorder="1" applyAlignment="1">
      <alignment horizontal="center"/>
    </xf>
    <xf numFmtId="2" fontId="0" fillId="12" borderId="21" xfId="0" applyNumberFormat="1" applyFill="1" applyBorder="1" applyAlignment="1">
      <alignment horizontal="center"/>
    </xf>
    <xf numFmtId="2" fontId="0" fillId="0" borderId="16" xfId="0" applyNumberFormat="1" applyBorder="1" applyAlignment="1">
      <alignment horizontal="center"/>
    </xf>
    <xf numFmtId="0" fontId="74" fillId="0" borderId="12" xfId="0" applyFont="1" applyBorder="1" applyAlignment="1"/>
    <xf numFmtId="0" fontId="74" fillId="0" borderId="53" xfId="0" applyFont="1" applyBorder="1"/>
    <xf numFmtId="172" fontId="74" fillId="0" borderId="7" xfId="0" applyNumberFormat="1" applyFont="1" applyBorder="1"/>
    <xf numFmtId="172" fontId="74" fillId="0" borderId="8" xfId="0" applyNumberFormat="1" applyFont="1" applyBorder="1" applyAlignment="1"/>
    <xf numFmtId="0" fontId="49" fillId="0" borderId="0" xfId="0" applyFont="1" applyAlignment="1"/>
    <xf numFmtId="0" fontId="74" fillId="0" borderId="33" xfId="0" applyFont="1" applyBorder="1"/>
    <xf numFmtId="0" fontId="49" fillId="0" borderId="0" xfId="0" applyFont="1" applyBorder="1"/>
    <xf numFmtId="0" fontId="49" fillId="0" borderId="0" xfId="0" applyFont="1" applyBorder="1" applyAlignment="1"/>
    <xf numFmtId="172" fontId="74" fillId="0" borderId="26" xfId="0" applyNumberFormat="1" applyFont="1" applyBorder="1"/>
    <xf numFmtId="172" fontId="74" fillId="0" borderId="28" xfId="0" applyNumberFormat="1" applyFont="1" applyBorder="1" applyAlignment="1"/>
    <xf numFmtId="0" fontId="74" fillId="0" borderId="33" xfId="0" applyFont="1" applyFill="1" applyBorder="1"/>
    <xf numFmtId="0" fontId="49" fillId="0" borderId="0" xfId="0" applyFont="1" applyFill="1" applyBorder="1" applyAlignment="1"/>
    <xf numFmtId="0" fontId="74" fillId="0" borderId="0" xfId="0" applyFont="1" applyFill="1" applyBorder="1"/>
    <xf numFmtId="0" fontId="49" fillId="0" borderId="0" xfId="0" applyFont="1" applyFill="1" applyBorder="1"/>
    <xf numFmtId="0" fontId="49" fillId="0" borderId="28" xfId="0" applyFont="1" applyFill="1" applyBorder="1" applyAlignment="1"/>
    <xf numFmtId="172" fontId="74" fillId="0" borderId="0" xfId="0" applyNumberFormat="1" applyFont="1" applyAlignment="1"/>
    <xf numFmtId="0" fontId="74" fillId="0" borderId="7" xfId="0" applyFont="1" applyFill="1" applyBorder="1" applyAlignment="1">
      <alignment horizontal="right"/>
    </xf>
    <xf numFmtId="172" fontId="74" fillId="0" borderId="7" xfId="0" applyNumberFormat="1" applyFont="1" applyBorder="1" applyAlignment="1"/>
    <xf numFmtId="0" fontId="74" fillId="0" borderId="20" xfId="0" applyFont="1" applyBorder="1" applyAlignment="1"/>
    <xf numFmtId="0" fontId="49" fillId="0" borderId="43" xfId="0" applyFont="1" applyBorder="1"/>
    <xf numFmtId="172" fontId="74" fillId="0" borderId="27" xfId="0" applyNumberFormat="1" applyFont="1" applyBorder="1"/>
    <xf numFmtId="172" fontId="74" fillId="0" borderId="27" xfId="0" applyNumberFormat="1" applyFont="1" applyBorder="1" applyAlignment="1"/>
    <xf numFmtId="172" fontId="74" fillId="0" borderId="26" xfId="0" applyNumberFormat="1" applyFont="1" applyBorder="1" applyAlignment="1"/>
    <xf numFmtId="172" fontId="39" fillId="0" borderId="26" xfId="0" applyNumberFormat="1" applyFont="1" applyBorder="1"/>
    <xf numFmtId="172" fontId="39" fillId="0" borderId="7" xfId="0" applyNumberFormat="1" applyFont="1" applyBorder="1"/>
    <xf numFmtId="0" fontId="74" fillId="0" borderId="12" xfId="0" applyFont="1" applyBorder="1"/>
    <xf numFmtId="0" fontId="49" fillId="0" borderId="53" xfId="0" applyFont="1" applyBorder="1"/>
    <xf numFmtId="0" fontId="74" fillId="0" borderId="8" xfId="0" applyFont="1" applyBorder="1"/>
    <xf numFmtId="4" fontId="74" fillId="0" borderId="7" xfId="0" applyNumberFormat="1" applyFont="1" applyBorder="1" applyAlignment="1"/>
    <xf numFmtId="0" fontId="74" fillId="0" borderId="0" xfId="0" applyFont="1" applyBorder="1"/>
    <xf numFmtId="0" fontId="74" fillId="0" borderId="7" xfId="0" applyFont="1" applyBorder="1" applyAlignment="1">
      <alignment horizontal="right"/>
    </xf>
    <xf numFmtId="172" fontId="39" fillId="0" borderId="0" xfId="0" applyNumberFormat="1" applyFont="1" applyBorder="1"/>
    <xf numFmtId="172" fontId="74" fillId="0" borderId="0" xfId="0" applyNumberFormat="1" applyFont="1" applyBorder="1" applyAlignment="1"/>
    <xf numFmtId="0" fontId="75" fillId="0" borderId="0" xfId="0" applyFont="1" applyBorder="1" applyAlignment="1">
      <alignment horizontal="left" vertical="top"/>
    </xf>
    <xf numFmtId="0" fontId="75" fillId="0" borderId="0" xfId="0" applyFont="1" applyBorder="1" applyAlignment="1">
      <alignment horizontal="right" vertical="top"/>
    </xf>
    <xf numFmtId="0" fontId="49" fillId="0" borderId="0" xfId="0" applyFont="1" applyBorder="1" applyAlignment="1">
      <alignment horizontal="center" vertical="top"/>
    </xf>
    <xf numFmtId="0" fontId="49" fillId="0" borderId="0" xfId="0" applyFont="1" applyBorder="1" applyAlignment="1">
      <alignment horizontal="right" vertical="top"/>
    </xf>
    <xf numFmtId="0" fontId="49" fillId="0" borderId="0" xfId="0" applyFont="1" applyAlignment="1">
      <alignment horizontal="center" vertical="top"/>
    </xf>
    <xf numFmtId="0" fontId="49" fillId="0" borderId="0" xfId="0" applyFont="1" applyAlignment="1">
      <alignment horizontal="right" vertical="top"/>
    </xf>
    <xf numFmtId="0" fontId="49" fillId="0" borderId="0" xfId="0" applyFont="1" applyAlignment="1">
      <alignment horizontal="left" vertical="top"/>
    </xf>
    <xf numFmtId="0" fontId="8" fillId="0" borderId="0" xfId="0" applyFont="1"/>
    <xf numFmtId="172" fontId="39" fillId="0" borderId="0" xfId="0" applyNumberFormat="1" applyFont="1"/>
    <xf numFmtId="0" fontId="39" fillId="0" borderId="0" xfId="0" applyFont="1"/>
    <xf numFmtId="0" fontId="75" fillId="0" borderId="59" xfId="0" applyFont="1" applyBorder="1" applyAlignment="1">
      <alignment horizontal="left" vertical="top"/>
    </xf>
    <xf numFmtId="0" fontId="75" fillId="0" borderId="61" xfId="0" applyFont="1" applyBorder="1" applyAlignment="1">
      <alignment horizontal="left" vertical="top"/>
    </xf>
    <xf numFmtId="0" fontId="75" fillId="0" borderId="61" xfId="0" applyFont="1" applyBorder="1" applyAlignment="1">
      <alignment horizontal="right" vertical="top"/>
    </xf>
    <xf numFmtId="172" fontId="76" fillId="5" borderId="7" xfId="4" applyNumberFormat="1" applyFont="1" applyBorder="1"/>
    <xf numFmtId="0" fontId="73" fillId="16" borderId="56" xfId="0" applyFont="1" applyFill="1" applyBorder="1"/>
    <xf numFmtId="2" fontId="73" fillId="16" borderId="56" xfId="0" applyNumberFormat="1" applyFont="1" applyFill="1" applyBorder="1"/>
    <xf numFmtId="167" fontId="73" fillId="16" borderId="56" xfId="0" applyNumberFormat="1" applyFont="1" applyFill="1" applyBorder="1" applyAlignment="1">
      <alignment horizontal="center"/>
    </xf>
    <xf numFmtId="177" fontId="73" fillId="16" borderId="56" xfId="0" applyNumberFormat="1" applyFont="1" applyFill="1" applyBorder="1" applyAlignment="1">
      <alignment horizontal="center"/>
    </xf>
    <xf numFmtId="172" fontId="73" fillId="16" borderId="56" xfId="0" applyNumberFormat="1" applyFont="1" applyFill="1" applyBorder="1" applyAlignment="1">
      <alignment horizontal="center"/>
    </xf>
    <xf numFmtId="172" fontId="72" fillId="16" borderId="56" xfId="4" applyNumberFormat="1" applyFont="1" applyFill="1" applyBorder="1" applyAlignment="1">
      <alignment horizontal="center"/>
    </xf>
    <xf numFmtId="172" fontId="72" fillId="16" borderId="56" xfId="2" applyNumberFormat="1" applyFont="1" applyFill="1" applyBorder="1" applyAlignment="1">
      <alignment horizontal="center"/>
    </xf>
    <xf numFmtId="172" fontId="73" fillId="16" borderId="56" xfId="0" applyNumberFormat="1" applyFont="1" applyFill="1" applyBorder="1"/>
    <xf numFmtId="0" fontId="72" fillId="16" borderId="56" xfId="0" applyFont="1" applyFill="1" applyBorder="1"/>
    <xf numFmtId="0" fontId="72" fillId="16" borderId="57" xfId="0" applyFont="1" applyFill="1" applyBorder="1"/>
    <xf numFmtId="2" fontId="72" fillId="16" borderId="57" xfId="0" applyNumberFormat="1" applyFont="1" applyFill="1" applyBorder="1"/>
    <xf numFmtId="167" fontId="72" fillId="16" borderId="57" xfId="0" applyNumberFormat="1" applyFont="1" applyFill="1" applyBorder="1" applyAlignment="1">
      <alignment horizontal="center"/>
    </xf>
    <xf numFmtId="176" fontId="72" fillId="16" borderId="57" xfId="0" applyNumberFormat="1" applyFont="1" applyFill="1" applyBorder="1" applyAlignment="1">
      <alignment horizontal="center"/>
    </xf>
    <xf numFmtId="177" fontId="72" fillId="16" borderId="57" xfId="0" applyNumberFormat="1" applyFont="1" applyFill="1" applyBorder="1" applyAlignment="1">
      <alignment horizontal="center"/>
    </xf>
    <xf numFmtId="179" fontId="72" fillId="16" borderId="57" xfId="0" applyNumberFormat="1" applyFont="1" applyFill="1" applyBorder="1" applyAlignment="1">
      <alignment horizontal="center"/>
    </xf>
    <xf numFmtId="172" fontId="72" fillId="16" borderId="57" xfId="0" applyNumberFormat="1" applyFont="1" applyFill="1" applyBorder="1" applyAlignment="1">
      <alignment horizontal="center"/>
    </xf>
    <xf numFmtId="172" fontId="72" fillId="16" borderId="57" xfId="0" applyNumberFormat="1" applyFont="1" applyFill="1" applyBorder="1"/>
    <xf numFmtId="177" fontId="60" fillId="0" borderId="7" xfId="0" applyNumberFormat="1" applyFont="1" applyFill="1" applyBorder="1" applyAlignment="1">
      <alignment horizontal="center"/>
    </xf>
    <xf numFmtId="179" fontId="60" fillId="0" borderId="7" xfId="0" applyNumberFormat="1" applyFont="1" applyFill="1" applyBorder="1" applyAlignment="1">
      <alignment horizontal="center"/>
    </xf>
    <xf numFmtId="177" fontId="60" fillId="4" borderId="7" xfId="0" applyNumberFormat="1" applyFont="1" applyFill="1" applyBorder="1" applyAlignment="1">
      <alignment horizontal="center"/>
    </xf>
    <xf numFmtId="177" fontId="60" fillId="0" borderId="7" xfId="0" applyNumberFormat="1"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wrapText="1"/>
    </xf>
    <xf numFmtId="0" fontId="5" fillId="37" borderId="0" xfId="0" applyFont="1" applyFill="1" applyAlignment="1">
      <alignment horizontal="center" vertical="center"/>
    </xf>
    <xf numFmtId="170" fontId="4" fillId="37" borderId="5" xfId="1" applyNumberFormat="1" applyFont="1" applyFill="1" applyBorder="1" applyAlignment="1">
      <alignment vertical="center"/>
    </xf>
    <xf numFmtId="0" fontId="43" fillId="37" borderId="5" xfId="0" applyFont="1" applyFill="1" applyBorder="1" applyAlignment="1">
      <alignment vertical="center" wrapText="1"/>
    </xf>
    <xf numFmtId="0" fontId="43" fillId="37" borderId="0" xfId="0" applyFont="1" applyFill="1"/>
    <xf numFmtId="165" fontId="77" fillId="12" borderId="21" xfId="6" applyNumberFormat="1" applyFont="1" applyFill="1" applyBorder="1" applyAlignment="1">
      <alignment horizontal="center" vertical="center" wrapText="1"/>
    </xf>
    <xf numFmtId="165" fontId="0" fillId="12" borderId="20" xfId="6" applyNumberFormat="1" applyFont="1" applyFill="1" applyBorder="1" applyAlignment="1"/>
    <xf numFmtId="165" fontId="1" fillId="12" borderId="12" xfId="6" applyNumberFormat="1" applyFont="1" applyFill="1" applyBorder="1" applyAlignment="1"/>
    <xf numFmtId="164" fontId="59" fillId="12" borderId="21" xfId="6" applyNumberFormat="1" applyFont="1" applyFill="1" applyBorder="1" applyAlignment="1">
      <alignment horizontal="center" vertical="center"/>
    </xf>
    <xf numFmtId="0" fontId="78" fillId="0" borderId="5" xfId="0" applyFont="1" applyFill="1" applyBorder="1" applyAlignment="1">
      <alignment vertical="center" wrapText="1"/>
    </xf>
    <xf numFmtId="0" fontId="78" fillId="0" borderId="0" xfId="0" applyFont="1" applyFill="1"/>
    <xf numFmtId="165" fontId="33" fillId="17" borderId="4" xfId="6" applyNumberFormat="1" applyFont="1" applyFill="1" applyBorder="1" applyAlignment="1">
      <alignment horizontal="left" vertical="center" wrapText="1"/>
    </xf>
    <xf numFmtId="0" fontId="0" fillId="0" borderId="0" xfId="0"/>
    <xf numFmtId="0" fontId="0" fillId="0" borderId="0" xfId="0" applyAlignment="1">
      <alignment wrapText="1"/>
    </xf>
    <xf numFmtId="0" fontId="0" fillId="0" borderId="0" xfId="0" applyFont="1" applyAlignment="1"/>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28" fillId="15" borderId="7" xfId="0" applyFont="1" applyFill="1" applyBorder="1" applyAlignment="1">
      <alignment horizontal="center" vertical="center" wrapText="1"/>
    </xf>
    <xf numFmtId="0" fontId="13" fillId="0" borderId="0" xfId="0" applyFont="1" applyBorder="1"/>
    <xf numFmtId="0" fontId="13" fillId="14" borderId="18" xfId="0" applyFont="1" applyFill="1" applyBorder="1"/>
    <xf numFmtId="0" fontId="30" fillId="0" borderId="0" xfId="0" applyFont="1"/>
    <xf numFmtId="0" fontId="5" fillId="0" borderId="0" xfId="0" applyFont="1" applyBorder="1" applyAlignment="1">
      <alignment horizontal="center"/>
    </xf>
    <xf numFmtId="0" fontId="5" fillId="0" borderId="0" xfId="0" applyFont="1" applyFill="1" applyBorder="1" applyAlignment="1">
      <alignment horizontal="center"/>
    </xf>
    <xf numFmtId="0" fontId="31" fillId="19" borderId="18" xfId="0" applyFont="1" applyFill="1" applyBorder="1" applyAlignment="1">
      <alignment horizontal="center" vertical="center" wrapText="1"/>
    </xf>
    <xf numFmtId="0" fontId="31" fillId="20" borderId="21" xfId="0" applyFont="1" applyFill="1" applyBorder="1" applyAlignment="1">
      <alignment horizontal="center" vertical="center" wrapText="1"/>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18" borderId="18" xfId="0" applyFont="1" applyFill="1" applyBorder="1" applyAlignment="1">
      <alignment horizontal="center"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37" fillId="17" borderId="0" xfId="0" applyFont="1" applyFill="1"/>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43" fillId="0" borderId="5" xfId="0" applyFont="1" applyBorder="1" applyAlignment="1">
      <alignment vertical="center" wrapText="1"/>
    </xf>
    <xf numFmtId="0" fontId="43" fillId="0" borderId="0" xfId="0" applyFont="1"/>
    <xf numFmtId="0" fontId="43" fillId="0" borderId="0" xfId="0" applyFont="1" applyFill="1"/>
    <xf numFmtId="0" fontId="43" fillId="0" borderId="5" xfId="0" applyFont="1" applyFill="1" applyBorder="1" applyAlignment="1">
      <alignment vertical="center" wrapText="1"/>
    </xf>
    <xf numFmtId="0" fontId="43" fillId="14" borderId="18" xfId="0" applyFont="1" applyFill="1" applyBorder="1" applyAlignment="1">
      <alignment vertical="center" wrapText="1"/>
    </xf>
    <xf numFmtId="0" fontId="13" fillId="0" borderId="5" xfId="5" applyFont="1" applyFill="1" applyBorder="1" applyAlignment="1">
      <alignment vertical="center" wrapText="1"/>
    </xf>
    <xf numFmtId="0" fontId="44" fillId="0" borderId="0" xfId="5" applyFont="1" applyFill="1"/>
    <xf numFmtId="0" fontId="43" fillId="0" borderId="16" xfId="0" applyFont="1" applyFill="1" applyBorder="1" applyAlignment="1">
      <alignment vertical="center" wrapText="1"/>
    </xf>
    <xf numFmtId="0" fontId="41" fillId="15" borderId="5" xfId="0" applyFont="1" applyFill="1" applyBorder="1" applyAlignment="1">
      <alignment vertical="center" wrapText="1"/>
    </xf>
    <xf numFmtId="0" fontId="43" fillId="0" borderId="3" xfId="0" applyFont="1" applyFill="1" applyBorder="1" applyAlignment="1">
      <alignment vertical="center" wrapText="1"/>
    </xf>
    <xf numFmtId="170" fontId="43" fillId="0" borderId="0" xfId="0" applyNumberFormat="1" applyFont="1" applyFill="1"/>
    <xf numFmtId="170" fontId="43" fillId="12" borderId="5" xfId="5" applyNumberFormat="1" applyFont="1" applyFill="1" applyBorder="1" applyAlignment="1">
      <alignment vertical="center"/>
    </xf>
    <xf numFmtId="0" fontId="43" fillId="0" borderId="5" xfId="5" applyFont="1" applyFill="1" applyBorder="1" applyAlignment="1">
      <alignment vertical="center" wrapText="1"/>
    </xf>
    <xf numFmtId="0" fontId="43" fillId="0" borderId="0" xfId="0" applyFont="1" applyFill="1" applyBorder="1" applyAlignment="1">
      <alignment vertical="center" wrapText="1"/>
    </xf>
    <xf numFmtId="0" fontId="43" fillId="0" borderId="0" xfId="0" applyFont="1" applyFill="1" applyAlignment="1">
      <alignment vertical="center" wrapText="1"/>
    </xf>
    <xf numFmtId="0" fontId="44" fillId="6" borderId="0" xfId="5" applyFont="1"/>
    <xf numFmtId="0" fontId="43" fillId="0" borderId="21" xfId="0" applyFont="1" applyFill="1" applyBorder="1" applyAlignment="1">
      <alignment vertical="center" wrapText="1"/>
    </xf>
    <xf numFmtId="0" fontId="41" fillId="17" borderId="0" xfId="0" applyFont="1" applyFill="1" applyBorder="1" applyAlignment="1">
      <alignment vertical="center" wrapText="1"/>
    </xf>
    <xf numFmtId="0" fontId="43" fillId="0" borderId="0" xfId="0" applyFont="1" applyFill="1" applyAlignment="1">
      <alignment vertical="center"/>
    </xf>
    <xf numFmtId="0" fontId="43" fillId="0" borderId="5" xfId="0" applyFont="1" applyFill="1" applyBorder="1" applyAlignment="1">
      <alignment vertical="center"/>
    </xf>
    <xf numFmtId="0" fontId="46" fillId="0" borderId="0" xfId="0" applyFont="1" applyAlignment="1">
      <alignment horizontal="center" vertical="center"/>
    </xf>
    <xf numFmtId="0" fontId="43" fillId="0" borderId="23" xfId="0" applyFont="1" applyBorder="1" applyAlignment="1">
      <alignment vertical="center" wrapText="1"/>
    </xf>
    <xf numFmtId="0" fontId="19" fillId="0" borderId="0" xfId="0" applyFont="1" applyFill="1" applyAlignment="1">
      <alignment horizontal="center" vertical="center"/>
    </xf>
    <xf numFmtId="0" fontId="13" fillId="0" borderId="33" xfId="0" applyFont="1" applyBorder="1"/>
    <xf numFmtId="0" fontId="28" fillId="15" borderId="0" xfId="0" applyFont="1" applyFill="1" applyAlignment="1">
      <alignment horizontal="center" vertical="center" wrapText="1"/>
    </xf>
    <xf numFmtId="40" fontId="13" fillId="0" borderId="4" xfId="0" applyNumberFormat="1" applyFont="1" applyFill="1" applyBorder="1" applyAlignment="1">
      <alignment horizontal="right"/>
    </xf>
    <xf numFmtId="40" fontId="13" fillId="0" borderId="4" xfId="0" applyNumberFormat="1" applyFont="1" applyFill="1" applyBorder="1" applyAlignment="1">
      <alignment horizontal="right" vertical="center"/>
    </xf>
    <xf numFmtId="170" fontId="43" fillId="13" borderId="5" xfId="5" applyNumberFormat="1" applyFont="1" applyFill="1" applyBorder="1" applyAlignment="1">
      <alignment vertical="center"/>
    </xf>
    <xf numFmtId="0" fontId="4" fillId="0" borderId="0" xfId="0" applyFont="1" applyFill="1"/>
    <xf numFmtId="0" fontId="43" fillId="0" borderId="0" xfId="0" applyFont="1" applyFill="1" applyBorder="1" applyAlignment="1">
      <alignment vertical="center"/>
    </xf>
    <xf numFmtId="0" fontId="38" fillId="15" borderId="0" xfId="0" applyFont="1" applyFill="1" applyAlignment="1">
      <alignment vertical="center"/>
    </xf>
    <xf numFmtId="0" fontId="5" fillId="14" borderId="24" xfId="0" applyFont="1" applyFill="1" applyBorder="1" applyAlignment="1">
      <alignment vertical="center"/>
    </xf>
    <xf numFmtId="0" fontId="7" fillId="0" borderId="18" xfId="0" applyFont="1" applyFill="1" applyBorder="1" applyAlignment="1">
      <alignment vertical="center"/>
    </xf>
    <xf numFmtId="0" fontId="5" fillId="0" borderId="0" xfId="0" applyFont="1" applyBorder="1" applyAlignment="1">
      <alignment vertical="center"/>
    </xf>
    <xf numFmtId="0" fontId="0" fillId="0" borderId="0" xfId="0" applyAlignment="1"/>
    <xf numFmtId="176" fontId="4" fillId="0" borderId="0" xfId="0" applyNumberFormat="1" applyFont="1" applyFill="1" applyAlignment="1">
      <alignment horizontal="center"/>
    </xf>
    <xf numFmtId="179" fontId="4" fillId="0" borderId="0" xfId="0" applyNumberFormat="1" applyFont="1" applyFill="1" applyAlignment="1">
      <alignment horizontal="center"/>
    </xf>
    <xf numFmtId="177" fontId="4" fillId="0" borderId="0" xfId="0" applyNumberFormat="1" applyFont="1" applyFill="1" applyAlignment="1">
      <alignment horizontal="center"/>
    </xf>
    <xf numFmtId="0" fontId="4" fillId="0" borderId="0" xfId="0" applyFont="1" applyFill="1" applyBorder="1"/>
    <xf numFmtId="0" fontId="43" fillId="0" borderId="0" xfId="0" applyFont="1" applyAlignment="1">
      <alignment wrapText="1"/>
    </xf>
    <xf numFmtId="44" fontId="20" fillId="18" borderId="8" xfId="14" applyFont="1" applyFill="1" applyBorder="1" applyAlignment="1">
      <alignment horizontal="right" vertical="center"/>
    </xf>
    <xf numFmtId="0" fontId="36" fillId="17" borderId="0" xfId="0" applyFont="1" applyFill="1" applyAlignment="1">
      <alignment vertical="center"/>
    </xf>
    <xf numFmtId="0" fontId="35" fillId="17" borderId="0" xfId="0" applyFont="1" applyFill="1" applyAlignment="1">
      <alignment vertical="center"/>
    </xf>
    <xf numFmtId="0" fontId="0" fillId="0" borderId="0" xfId="0" applyAlignment="1">
      <alignment vertical="center" wrapText="1"/>
    </xf>
    <xf numFmtId="0" fontId="30" fillId="0" borderId="0" xfId="0" applyFont="1" applyAlignment="1">
      <alignment vertical="center"/>
    </xf>
    <xf numFmtId="0" fontId="31" fillId="12" borderId="36" xfId="0" applyFont="1" applyFill="1" applyBorder="1" applyAlignment="1">
      <alignment horizontal="center" vertical="center" wrapText="1"/>
    </xf>
    <xf numFmtId="0" fontId="20" fillId="0" borderId="11" xfId="0" applyFont="1" applyBorder="1" applyAlignment="1">
      <alignment vertical="center" wrapText="1"/>
    </xf>
    <xf numFmtId="44" fontId="20" fillId="19" borderId="11" xfId="14" applyFont="1" applyFill="1" applyBorder="1" applyAlignment="1">
      <alignment vertical="center"/>
    </xf>
    <xf numFmtId="44" fontId="20" fillId="20" borderId="11" xfId="14" applyFont="1" applyFill="1" applyBorder="1" applyAlignment="1">
      <alignment vertical="center"/>
    </xf>
    <xf numFmtId="0" fontId="20" fillId="0" borderId="7" xfId="0" applyFont="1" applyBorder="1" applyAlignment="1">
      <alignment vertical="center" wrapText="1"/>
    </xf>
    <xf numFmtId="44" fontId="20" fillId="19" borderId="7" xfId="14" applyFont="1" applyFill="1" applyBorder="1" applyAlignment="1">
      <alignment vertical="center"/>
    </xf>
    <xf numFmtId="44" fontId="20" fillId="20" borderId="7" xfId="14" applyFont="1" applyFill="1" applyBorder="1" applyAlignment="1">
      <alignment vertical="center"/>
    </xf>
    <xf numFmtId="44" fontId="20" fillId="12" borderId="11" xfId="14" applyFont="1" applyFill="1" applyBorder="1" applyAlignment="1">
      <alignment horizontal="center" vertical="center"/>
    </xf>
    <xf numFmtId="44" fontId="20" fillId="12" borderId="7" xfId="14" applyFont="1" applyFill="1" applyBorder="1" applyAlignment="1">
      <alignment vertical="center"/>
    </xf>
    <xf numFmtId="44" fontId="0" fillId="20" borderId="7" xfId="14" applyFont="1" applyFill="1" applyBorder="1" applyAlignment="1">
      <alignment vertical="center"/>
    </xf>
    <xf numFmtId="0" fontId="0" fillId="0" borderId="40" xfId="0" applyBorder="1" applyAlignment="1">
      <alignment vertical="center"/>
    </xf>
    <xf numFmtId="0" fontId="0" fillId="0" borderId="7" xfId="0" applyBorder="1" applyAlignment="1">
      <alignment vertical="center"/>
    </xf>
    <xf numFmtId="44" fontId="0" fillId="18" borderId="8" xfId="14" applyFont="1" applyFill="1" applyBorder="1" applyAlignment="1">
      <alignment horizontal="right" vertical="center"/>
    </xf>
    <xf numFmtId="44" fontId="0" fillId="19" borderId="7" xfId="14" applyFont="1" applyFill="1" applyBorder="1" applyAlignment="1">
      <alignment vertical="center"/>
    </xf>
    <xf numFmtId="44" fontId="0" fillId="12" borderId="7" xfId="14" applyFont="1" applyFill="1" applyBorder="1" applyAlignment="1">
      <alignment vertical="center"/>
    </xf>
    <xf numFmtId="0" fontId="31" fillId="0" borderId="37" xfId="0" applyFont="1" applyBorder="1" applyAlignment="1">
      <alignment vertical="center"/>
    </xf>
    <xf numFmtId="0" fontId="0" fillId="0" borderId="38" xfId="0" applyBorder="1" applyAlignment="1">
      <alignment vertical="center"/>
    </xf>
    <xf numFmtId="44" fontId="31" fillId="18" borderId="23" xfId="14" applyFont="1" applyFill="1" applyBorder="1" applyAlignment="1">
      <alignment vertical="center"/>
    </xf>
    <xf numFmtId="44" fontId="31" fillId="19" borderId="23" xfId="14" applyFont="1" applyFill="1" applyBorder="1" applyAlignment="1">
      <alignment vertical="center"/>
    </xf>
    <xf numFmtId="44" fontId="31" fillId="20" borderId="16" xfId="14" applyFont="1" applyFill="1" applyBorder="1" applyAlignment="1">
      <alignment vertical="center"/>
    </xf>
    <xf numFmtId="44" fontId="31" fillId="12" borderId="41" xfId="14" applyFont="1" applyFill="1" applyBorder="1" applyAlignment="1">
      <alignment vertical="center"/>
    </xf>
    <xf numFmtId="0" fontId="3" fillId="0" borderId="17" xfId="0" applyFont="1" applyBorder="1" applyAlignment="1">
      <alignment vertical="center"/>
    </xf>
    <xf numFmtId="0" fontId="0" fillId="0" borderId="24" xfId="0" applyBorder="1" applyAlignment="1">
      <alignment vertical="center"/>
    </xf>
    <xf numFmtId="44" fontId="0" fillId="0" borderId="24" xfId="14" applyFont="1" applyBorder="1" applyAlignment="1">
      <alignment vertical="center"/>
    </xf>
    <xf numFmtId="44" fontId="31" fillId="0" borderId="24" xfId="14" applyFont="1" applyBorder="1" applyAlignment="1">
      <alignment vertical="center"/>
    </xf>
    <xf numFmtId="44" fontId="3" fillId="0" borderId="36" xfId="14" applyFont="1" applyBorder="1" applyAlignment="1">
      <alignment vertical="center"/>
    </xf>
    <xf numFmtId="44" fontId="0" fillId="0" borderId="0" xfId="0" applyNumberFormat="1" applyAlignment="1">
      <alignment vertical="center" wrapText="1"/>
    </xf>
    <xf numFmtId="0" fontId="31" fillId="38" borderId="18" xfId="0" applyFont="1" applyFill="1" applyBorder="1" applyAlignment="1">
      <alignment horizontal="center" vertical="center" wrapText="1"/>
    </xf>
    <xf numFmtId="44" fontId="20" fillId="38" borderId="11" xfId="14" applyFont="1" applyFill="1" applyBorder="1" applyAlignment="1">
      <alignment vertical="center"/>
    </xf>
    <xf numFmtId="44" fontId="20" fillId="38" borderId="7" xfId="14" applyFont="1" applyFill="1" applyBorder="1" applyAlignment="1">
      <alignment vertical="center"/>
    </xf>
    <xf numFmtId="44" fontId="0" fillId="38" borderId="7" xfId="14" applyFont="1" applyFill="1" applyBorder="1" applyAlignment="1">
      <alignment vertical="center"/>
    </xf>
    <xf numFmtId="44" fontId="31" fillId="38" borderId="23" xfId="14" applyFont="1" applyFill="1" applyBorder="1" applyAlignment="1">
      <alignment vertical="center"/>
    </xf>
    <xf numFmtId="0" fontId="0" fillId="0" borderId="0" xfId="0" applyFill="1" applyBorder="1" applyAlignment="1">
      <alignment vertical="center"/>
    </xf>
    <xf numFmtId="0" fontId="31" fillId="9" borderId="21" xfId="0" applyFont="1" applyFill="1" applyBorder="1" applyAlignment="1">
      <alignment horizontal="center" vertical="center" wrapText="1"/>
    </xf>
    <xf numFmtId="44" fontId="20" fillId="9" borderId="11" xfId="14" applyFont="1" applyFill="1" applyBorder="1" applyAlignment="1">
      <alignment vertical="center"/>
    </xf>
    <xf numFmtId="44" fontId="20" fillId="9" borderId="7" xfId="14" applyFont="1" applyFill="1" applyBorder="1" applyAlignment="1">
      <alignment vertical="center"/>
    </xf>
    <xf numFmtId="44" fontId="0" fillId="9" borderId="7" xfId="14" applyFont="1" applyFill="1" applyBorder="1" applyAlignment="1">
      <alignment vertical="center"/>
    </xf>
    <xf numFmtId="44" fontId="31" fillId="9" borderId="16" xfId="14" applyFont="1" applyFill="1" applyBorder="1" applyAlignment="1">
      <alignment vertical="center"/>
    </xf>
    <xf numFmtId="0" fontId="0" fillId="0" borderId="0" xfId="0" applyFill="1" applyAlignment="1">
      <alignment vertical="center"/>
    </xf>
    <xf numFmtId="0" fontId="31" fillId="39" borderId="36" xfId="0" applyFont="1" applyFill="1" applyBorder="1" applyAlignment="1">
      <alignment horizontal="center" vertical="center" wrapText="1"/>
    </xf>
    <xf numFmtId="44" fontId="20" fillId="39" borderId="7" xfId="14" applyFont="1" applyFill="1" applyBorder="1" applyAlignment="1">
      <alignment vertical="center"/>
    </xf>
    <xf numFmtId="44" fontId="31" fillId="39" borderId="41" xfId="14" applyFont="1" applyFill="1" applyBorder="1" applyAlignment="1">
      <alignment vertical="center"/>
    </xf>
    <xf numFmtId="0" fontId="0" fillId="0" borderId="40" xfId="0" applyFill="1" applyBorder="1" applyAlignment="1">
      <alignment horizontal="left" vertical="center"/>
    </xf>
    <xf numFmtId="0" fontId="20" fillId="0" borderId="7" xfId="0" applyFont="1" applyFill="1" applyBorder="1" applyAlignment="1">
      <alignment vertical="center" wrapText="1"/>
    </xf>
    <xf numFmtId="44" fontId="20" fillId="39" borderId="11" xfId="14" applyFont="1" applyFill="1" applyBorder="1" applyAlignment="1">
      <alignment horizontal="center" vertical="center"/>
    </xf>
    <xf numFmtId="0" fontId="19" fillId="37" borderId="0" xfId="0" applyFont="1" applyFill="1" applyAlignment="1">
      <alignment horizontal="center" vertical="center"/>
    </xf>
    <xf numFmtId="170" fontId="43" fillId="37" borderId="5" xfId="5" applyNumberFormat="1" applyFont="1" applyFill="1" applyBorder="1" applyAlignment="1">
      <alignment vertical="center"/>
    </xf>
    <xf numFmtId="170" fontId="11" fillId="37" borderId="0" xfId="4" applyNumberFormat="1" applyFill="1" applyBorder="1" applyAlignment="1"/>
    <xf numFmtId="0" fontId="11" fillId="37" borderId="0" xfId="4" applyFill="1"/>
    <xf numFmtId="0" fontId="44" fillId="37" borderId="0" xfId="5" applyFont="1" applyFill="1"/>
    <xf numFmtId="178" fontId="4" fillId="0" borderId="0" xfId="0" applyNumberFormat="1" applyFont="1" applyFill="1" applyAlignment="1">
      <alignment horizontal="center"/>
    </xf>
    <xf numFmtId="0" fontId="4" fillId="0" borderId="0" xfId="0" applyFont="1" applyFill="1" applyAlignment="1">
      <alignment horizontal="center"/>
    </xf>
    <xf numFmtId="0" fontId="77" fillId="0" borderId="0" xfId="0" applyFont="1" applyFill="1"/>
    <xf numFmtId="0" fontId="5" fillId="40" borderId="0" xfId="0" applyFont="1" applyFill="1" applyBorder="1"/>
    <xf numFmtId="2" fontId="5" fillId="40" borderId="0" xfId="0" applyNumberFormat="1" applyFont="1" applyFill="1" applyBorder="1"/>
    <xf numFmtId="167" fontId="5" fillId="40" borderId="0" xfId="0" applyNumberFormat="1" applyFont="1" applyFill="1" applyBorder="1" applyAlignment="1">
      <alignment horizontal="center"/>
    </xf>
    <xf numFmtId="177" fontId="5" fillId="40" borderId="0" xfId="0" applyNumberFormat="1" applyFont="1" applyFill="1" applyBorder="1" applyAlignment="1">
      <alignment horizontal="center"/>
    </xf>
    <xf numFmtId="179" fontId="5" fillId="40" borderId="0" xfId="0" applyNumberFormat="1" applyFont="1" applyFill="1" applyBorder="1" applyAlignment="1">
      <alignment horizontal="center"/>
    </xf>
    <xf numFmtId="172" fontId="19" fillId="40" borderId="0" xfId="0" applyNumberFormat="1" applyFont="1" applyFill="1" applyBorder="1" applyAlignment="1">
      <alignment horizontal="center"/>
    </xf>
    <xf numFmtId="172" fontId="5" fillId="40" borderId="0" xfId="0" applyNumberFormat="1" applyFont="1" applyFill="1" applyBorder="1" applyAlignment="1">
      <alignment horizontal="center"/>
    </xf>
    <xf numFmtId="172" fontId="5" fillId="40" borderId="0" xfId="0" applyNumberFormat="1" applyFont="1" applyFill="1" applyBorder="1"/>
    <xf numFmtId="172" fontId="4" fillId="40" borderId="0" xfId="0" applyNumberFormat="1" applyFont="1" applyFill="1" applyBorder="1"/>
    <xf numFmtId="0" fontId="4" fillId="40" borderId="0" xfId="0" applyFont="1" applyFill="1" applyBorder="1"/>
    <xf numFmtId="0" fontId="4" fillId="40" borderId="43" xfId="0" applyFont="1" applyFill="1" applyBorder="1"/>
    <xf numFmtId="0" fontId="5" fillId="0" borderId="57" xfId="0" applyFont="1" applyFill="1" applyBorder="1"/>
    <xf numFmtId="2" fontId="5" fillId="0" borderId="57" xfId="0" applyNumberFormat="1" applyFont="1" applyFill="1" applyBorder="1"/>
    <xf numFmtId="167" fontId="5" fillId="0" borderId="57" xfId="0" applyNumberFormat="1" applyFont="1" applyFill="1" applyBorder="1" applyAlignment="1">
      <alignment horizontal="center"/>
    </xf>
    <xf numFmtId="177" fontId="5" fillId="0" borderId="57" xfId="0" applyNumberFormat="1" applyFont="1" applyFill="1" applyBorder="1" applyAlignment="1">
      <alignment horizontal="center"/>
    </xf>
    <xf numFmtId="179" fontId="5" fillId="0" borderId="57" xfId="0" applyNumberFormat="1" applyFont="1" applyFill="1" applyBorder="1" applyAlignment="1">
      <alignment horizontal="center"/>
    </xf>
    <xf numFmtId="172" fontId="19" fillId="0" borderId="57" xfId="0" applyNumberFormat="1" applyFont="1" applyFill="1" applyBorder="1" applyAlignment="1">
      <alignment horizontal="center"/>
    </xf>
    <xf numFmtId="172" fontId="5" fillId="0" borderId="57" xfId="0" applyNumberFormat="1" applyFont="1" applyFill="1" applyBorder="1" applyAlignment="1">
      <alignment horizontal="center"/>
    </xf>
    <xf numFmtId="172" fontId="5" fillId="0" borderId="57" xfId="0" applyNumberFormat="1" applyFont="1" applyFill="1" applyBorder="1"/>
    <xf numFmtId="172" fontId="4" fillId="0" borderId="57" xfId="0" applyNumberFormat="1" applyFont="1" applyFill="1" applyBorder="1"/>
    <xf numFmtId="0" fontId="4" fillId="0" borderId="57" xfId="0" applyFont="1" applyFill="1" applyBorder="1"/>
    <xf numFmtId="170" fontId="4" fillId="13" borderId="13" xfId="1" applyNumberFormat="1" applyFont="1" applyFill="1" applyBorder="1" applyAlignment="1">
      <alignment vertical="center"/>
    </xf>
    <xf numFmtId="0" fontId="5" fillId="0" borderId="24" xfId="0" applyFont="1" applyBorder="1" applyAlignment="1">
      <alignment vertical="center"/>
    </xf>
    <xf numFmtId="170" fontId="5" fillId="0" borderId="24" xfId="1" applyNumberFormat="1" applyFont="1" applyFill="1" applyBorder="1" applyAlignment="1">
      <alignment vertical="center"/>
    </xf>
    <xf numFmtId="170" fontId="5" fillId="12" borderId="21" xfId="1" applyNumberFormat="1" applyFont="1" applyFill="1" applyBorder="1" applyAlignment="1">
      <alignment vertical="center"/>
    </xf>
    <xf numFmtId="170" fontId="5" fillId="4" borderId="21" xfId="1" applyNumberFormat="1" applyFont="1" applyFill="1" applyBorder="1" applyAlignment="1">
      <alignment vertical="center"/>
    </xf>
    <xf numFmtId="0" fontId="43" fillId="0" borderId="23" xfId="0" applyFont="1" applyFill="1" applyBorder="1" applyAlignment="1">
      <alignment vertical="center" wrapText="1"/>
    </xf>
    <xf numFmtId="170" fontId="4" fillId="12" borderId="15" xfId="1" applyNumberFormat="1" applyFont="1" applyFill="1" applyBorder="1" applyAlignment="1">
      <alignment vertical="center"/>
    </xf>
    <xf numFmtId="0" fontId="43" fillId="0" borderId="24" xfId="0" applyFont="1" applyBorder="1" applyAlignment="1">
      <alignment vertical="center"/>
    </xf>
    <xf numFmtId="170" fontId="4" fillId="0" borderId="24" xfId="1" applyNumberFormat="1" applyFont="1" applyFill="1" applyBorder="1" applyAlignment="1">
      <alignment vertical="center"/>
    </xf>
    <xf numFmtId="0" fontId="43" fillId="0" borderId="18" xfId="0" applyFont="1" applyFill="1" applyBorder="1" applyAlignment="1">
      <alignment vertical="center" wrapText="1"/>
    </xf>
    <xf numFmtId="0" fontId="5" fillId="0" borderId="24" xfId="0" applyFont="1" applyFill="1" applyBorder="1" applyAlignment="1">
      <alignment horizontal="center" vertical="center"/>
    </xf>
    <xf numFmtId="170" fontId="5" fillId="12" borderId="16" xfId="1" applyNumberFormat="1" applyFont="1" applyFill="1" applyBorder="1" applyAlignment="1">
      <alignment vertical="center"/>
    </xf>
    <xf numFmtId="170" fontId="5" fillId="4" borderId="16" xfId="1" applyNumberFormat="1" applyFont="1" applyFill="1" applyBorder="1" applyAlignment="1">
      <alignment vertical="center"/>
    </xf>
    <xf numFmtId="0" fontId="43" fillId="0" borderId="2" xfId="0" applyFont="1" applyFill="1" applyBorder="1" applyAlignment="1">
      <alignment vertical="center" wrapText="1"/>
    </xf>
    <xf numFmtId="3" fontId="4" fillId="12" borderId="15" xfId="1" applyNumberFormat="1" applyFont="1" applyFill="1" applyBorder="1" applyAlignment="1">
      <alignment vertical="center"/>
    </xf>
    <xf numFmtId="3" fontId="4" fillId="12" borderId="13" xfId="1" applyNumberFormat="1" applyFont="1" applyFill="1" applyBorder="1" applyAlignment="1">
      <alignment vertical="center"/>
    </xf>
    <xf numFmtId="0" fontId="5" fillId="0" borderId="0" xfId="0" applyFont="1" applyBorder="1" applyAlignment="1">
      <alignment horizontal="left"/>
    </xf>
    <xf numFmtId="170" fontId="29" fillId="15" borderId="0" xfId="1" applyNumberFormat="1" applyFont="1" applyFill="1" applyBorder="1" applyAlignment="1">
      <alignment vertical="center"/>
    </xf>
    <xf numFmtId="0" fontId="13" fillId="0" borderId="27" xfId="0" applyFont="1" applyFill="1" applyBorder="1"/>
    <xf numFmtId="167" fontId="13" fillId="0" borderId="32" xfId="6" applyFont="1" applyFill="1" applyBorder="1"/>
    <xf numFmtId="167" fontId="13" fillId="0" borderId="2" xfId="6" applyFont="1" applyFill="1" applyBorder="1"/>
    <xf numFmtId="167" fontId="26" fillId="0" borderId="29" xfId="6" applyFont="1" applyFill="1" applyBorder="1"/>
    <xf numFmtId="0" fontId="43" fillId="4" borderId="0" xfId="0" applyFont="1" applyFill="1" applyBorder="1" applyAlignment="1">
      <alignment vertical="center" wrapText="1"/>
    </xf>
    <xf numFmtId="0" fontId="5" fillId="0" borderId="0" xfId="0" applyFont="1" applyFill="1" applyAlignment="1">
      <alignment vertical="center" wrapText="1"/>
    </xf>
    <xf numFmtId="0" fontId="5" fillId="0" borderId="18" xfId="0" applyFont="1" applyBorder="1" applyAlignment="1">
      <alignment vertical="center" wrapText="1"/>
    </xf>
    <xf numFmtId="0" fontId="46" fillId="0" borderId="24" xfId="0" applyFont="1" applyBorder="1" applyAlignment="1">
      <alignment vertical="center"/>
    </xf>
    <xf numFmtId="0" fontId="46" fillId="0" borderId="18" xfId="0" applyFont="1" applyBorder="1" applyAlignment="1">
      <alignment vertical="center"/>
    </xf>
    <xf numFmtId="0" fontId="43" fillId="0" borderId="18" xfId="5" applyFont="1" applyFill="1" applyBorder="1" applyAlignment="1">
      <alignment vertical="center" wrapText="1"/>
    </xf>
    <xf numFmtId="0" fontId="5" fillId="0" borderId="3" xfId="0" applyFont="1" applyBorder="1" applyAlignment="1">
      <alignment vertical="center" wrapText="1"/>
    </xf>
    <xf numFmtId="0" fontId="43" fillId="4" borderId="21" xfId="0" applyFont="1" applyFill="1" applyBorder="1" applyAlignment="1">
      <alignment vertical="center" wrapText="1"/>
    </xf>
    <xf numFmtId="0" fontId="13" fillId="0" borderId="33" xfId="0" applyFont="1" applyBorder="1" applyAlignment="1">
      <alignment wrapText="1"/>
    </xf>
    <xf numFmtId="174" fontId="13" fillId="0" borderId="26" xfId="6" applyNumberFormat="1" applyFont="1" applyBorder="1" applyAlignment="1">
      <alignment wrapText="1"/>
    </xf>
    <xf numFmtId="174" fontId="13" fillId="0" borderId="26" xfId="0" applyNumberFormat="1" applyFont="1" applyBorder="1" applyAlignment="1">
      <alignment wrapText="1"/>
    </xf>
    <xf numFmtId="0" fontId="13" fillId="0" borderId="26" xfId="0" applyFont="1" applyFill="1" applyBorder="1" applyAlignment="1">
      <alignment wrapText="1"/>
    </xf>
    <xf numFmtId="0" fontId="52" fillId="0" borderId="26" xfId="0" applyFont="1" applyBorder="1" applyAlignment="1">
      <alignment wrapText="1"/>
    </xf>
    <xf numFmtId="0" fontId="13" fillId="0" borderId="26" xfId="0" applyFont="1" applyBorder="1" applyAlignment="1">
      <alignment wrapText="1"/>
    </xf>
    <xf numFmtId="0" fontId="40" fillId="0" borderId="26" xfId="0" applyFont="1" applyBorder="1" applyAlignment="1">
      <alignment wrapText="1"/>
    </xf>
    <xf numFmtId="0" fontId="13" fillId="0" borderId="7" xfId="0" applyFont="1" applyFill="1" applyBorder="1" applyAlignment="1">
      <alignment wrapText="1"/>
    </xf>
    <xf numFmtId="0" fontId="22" fillId="0" borderId="7" xfId="0" applyFont="1" applyBorder="1" applyAlignment="1">
      <alignment wrapText="1"/>
    </xf>
    <xf numFmtId="174" fontId="22" fillId="0" borderId="7" xfId="6" applyNumberFormat="1" applyFont="1" applyBorder="1" applyAlignment="1">
      <alignment wrapText="1"/>
    </xf>
    <xf numFmtId="174" fontId="13" fillId="0" borderId="7" xfId="0" applyNumberFormat="1" applyFont="1" applyBorder="1" applyAlignment="1">
      <alignment wrapText="1"/>
    </xf>
    <xf numFmtId="0" fontId="51" fillId="0" borderId="0" xfId="0" applyFont="1" applyAlignment="1">
      <alignment wrapText="1"/>
    </xf>
    <xf numFmtId="0" fontId="13" fillId="0" borderId="0" xfId="0" applyFont="1" applyAlignment="1">
      <alignment wrapText="1"/>
    </xf>
    <xf numFmtId="16" fontId="43" fillId="0" borderId="0" xfId="0" applyNumberFormat="1" applyFont="1" applyAlignment="1">
      <alignment wrapText="1"/>
    </xf>
    <xf numFmtId="165" fontId="33" fillId="17" borderId="0" xfId="6" applyNumberFormat="1" applyFont="1" applyFill="1" applyBorder="1" applyAlignment="1">
      <alignment vertical="center"/>
    </xf>
    <xf numFmtId="165" fontId="33" fillId="17" borderId="4" xfId="6" applyNumberFormat="1" applyFont="1" applyFill="1" applyBorder="1" applyAlignment="1">
      <alignment vertical="center" wrapText="1"/>
    </xf>
    <xf numFmtId="165" fontId="33" fillId="17" borderId="0" xfId="6" applyNumberFormat="1" applyFont="1" applyFill="1" applyBorder="1" applyAlignment="1">
      <alignment vertical="center" wrapText="1"/>
    </xf>
    <xf numFmtId="0" fontId="29" fillId="17" borderId="0" xfId="0" applyFont="1" applyFill="1"/>
    <xf numFmtId="0" fontId="23" fillId="14" borderId="17" xfId="0" applyFont="1" applyFill="1" applyBorder="1" applyAlignment="1">
      <alignment horizontal="left"/>
    </xf>
    <xf numFmtId="0" fontId="4" fillId="0" borderId="25" xfId="0" applyFont="1" applyFill="1" applyBorder="1" applyAlignment="1"/>
    <xf numFmtId="174" fontId="13" fillId="0" borderId="15" xfId="6" applyNumberFormat="1" applyFont="1" applyBorder="1"/>
    <xf numFmtId="174" fontId="13" fillId="0" borderId="13" xfId="6" applyNumberFormat="1" applyFont="1" applyBorder="1"/>
    <xf numFmtId="174" fontId="13" fillId="0" borderId="16" xfId="6" applyNumberFormat="1" applyFont="1" applyBorder="1"/>
    <xf numFmtId="0" fontId="13" fillId="0" borderId="67" xfId="0" applyFont="1" applyBorder="1"/>
    <xf numFmtId="0" fontId="19" fillId="0" borderId="24" xfId="0" applyFont="1" applyBorder="1" applyAlignment="1">
      <alignment horizontal="left"/>
    </xf>
    <xf numFmtId="174" fontId="13" fillId="0" borderId="15" xfId="6" applyNumberFormat="1" applyFont="1" applyFill="1" applyBorder="1"/>
    <xf numFmtId="174" fontId="13" fillId="0" borderId="13" xfId="6" applyNumberFormat="1" applyFont="1" applyFill="1" applyBorder="1"/>
    <xf numFmtId="174" fontId="19" fillId="0" borderId="21" xfId="6" applyNumberFormat="1" applyFont="1" applyBorder="1"/>
    <xf numFmtId="0" fontId="4" fillId="0" borderId="0" xfId="0" applyFont="1" applyBorder="1" applyAlignment="1"/>
    <xf numFmtId="0" fontId="4" fillId="0" borderId="0" xfId="0" applyFont="1" applyFill="1" applyBorder="1" applyAlignment="1"/>
    <xf numFmtId="174" fontId="13" fillId="0" borderId="21" xfId="6" applyNumberFormat="1" applyFont="1" applyBorder="1"/>
    <xf numFmtId="0" fontId="13" fillId="0" borderId="21" xfId="0" applyFont="1" applyBorder="1"/>
    <xf numFmtId="40" fontId="79" fillId="15" borderId="26" xfId="0" applyNumberFormat="1" applyFont="1" applyFill="1" applyBorder="1" applyAlignment="1">
      <alignment horizontal="center" vertical="center" wrapText="1"/>
    </xf>
    <xf numFmtId="0" fontId="0" fillId="0" borderId="4" xfId="0" applyFont="1" applyFill="1" applyBorder="1" applyAlignment="1"/>
    <xf numFmtId="0" fontId="4" fillId="0" borderId="4" xfId="0" applyFont="1" applyFill="1" applyBorder="1" applyAlignment="1"/>
    <xf numFmtId="0" fontId="24" fillId="0" borderId="4" xfId="0" applyFont="1" applyFill="1" applyBorder="1" applyAlignment="1"/>
    <xf numFmtId="0" fontId="3" fillId="0" borderId="4" xfId="0" applyFont="1" applyFill="1" applyBorder="1" applyAlignment="1"/>
    <xf numFmtId="167" fontId="13" fillId="0" borderId="66" xfId="6" applyFont="1" applyBorder="1"/>
    <xf numFmtId="167" fontId="13" fillId="0" borderId="65" xfId="6" applyFont="1" applyBorder="1"/>
    <xf numFmtId="167" fontId="13" fillId="0" borderId="68" xfId="6" applyFont="1" applyBorder="1"/>
    <xf numFmtId="0" fontId="13" fillId="0" borderId="69" xfId="0" applyFont="1" applyBorder="1"/>
    <xf numFmtId="0" fontId="13" fillId="0" borderId="2" xfId="0" applyFont="1" applyBorder="1" applyAlignment="1">
      <alignment vertical="center"/>
    </xf>
    <xf numFmtId="167" fontId="13" fillId="12" borderId="35" xfId="6" applyFont="1" applyFill="1" applyBorder="1" applyAlignment="1">
      <alignment vertical="center"/>
    </xf>
    <xf numFmtId="0" fontId="0" fillId="0" borderId="0" xfId="0" applyFill="1" applyAlignment="1">
      <alignment vertical="center" wrapText="1"/>
    </xf>
    <xf numFmtId="44" fontId="31" fillId="0" borderId="24" xfId="14" applyFont="1" applyFill="1" applyBorder="1" applyAlignment="1">
      <alignment vertical="center"/>
    </xf>
    <xf numFmtId="44" fontId="0" fillId="0" borderId="24" xfId="14" applyFont="1" applyFill="1" applyBorder="1" applyAlignment="1">
      <alignment vertical="center"/>
    </xf>
    <xf numFmtId="44" fontId="3" fillId="0" borderId="36" xfId="14" applyFont="1" applyFill="1" applyBorder="1" applyAlignment="1">
      <alignment vertical="center"/>
    </xf>
    <xf numFmtId="0" fontId="78" fillId="0" borderId="3" xfId="0" applyFont="1" applyFill="1" applyBorder="1" applyAlignment="1">
      <alignment vertical="center" wrapText="1"/>
    </xf>
    <xf numFmtId="0" fontId="45" fillId="5" borderId="5" xfId="4" applyFont="1" applyBorder="1" applyAlignment="1">
      <alignment vertical="center" wrapText="1"/>
    </xf>
    <xf numFmtId="0" fontId="43" fillId="0" borderId="3" xfId="0" applyFont="1" applyBorder="1" applyAlignment="1">
      <alignment vertical="center" wrapText="1"/>
    </xf>
    <xf numFmtId="170" fontId="7" fillId="12" borderId="3" xfId="1" applyNumberFormat="1" applyFont="1" applyFill="1" applyBorder="1" applyAlignment="1">
      <alignment vertical="center"/>
    </xf>
    <xf numFmtId="0" fontId="13" fillId="0" borderId="5" xfId="0" applyFont="1" applyBorder="1" applyAlignment="1">
      <alignment vertical="center" wrapText="1"/>
    </xf>
    <xf numFmtId="0" fontId="13" fillId="0" borderId="3" xfId="0" applyFont="1" applyBorder="1" applyAlignment="1">
      <alignment vertical="center" wrapText="1"/>
    </xf>
    <xf numFmtId="0" fontId="13" fillId="0" borderId="23" xfId="0" applyFont="1" applyBorder="1" applyAlignment="1">
      <alignment vertical="center" wrapText="1"/>
    </xf>
    <xf numFmtId="0" fontId="7" fillId="0" borderId="24" xfId="0" applyFont="1" applyBorder="1" applyAlignment="1">
      <alignment vertical="center" wrapText="1"/>
    </xf>
    <xf numFmtId="0" fontId="43" fillId="4" borderId="18" xfId="0" applyFont="1" applyFill="1" applyBorder="1" applyAlignment="1">
      <alignment vertical="center" wrapText="1"/>
    </xf>
    <xf numFmtId="0" fontId="43" fillId="4" borderId="3" xfId="5" applyFont="1" applyFill="1" applyBorder="1" applyAlignment="1">
      <alignment vertical="center" wrapText="1"/>
    </xf>
    <xf numFmtId="0" fontId="43" fillId="15" borderId="0" xfId="0" applyFont="1" applyFill="1"/>
    <xf numFmtId="0" fontId="43" fillId="0" borderId="25" xfId="0" applyFont="1" applyBorder="1"/>
    <xf numFmtId="0" fontId="43" fillId="0" borderId="24" xfId="0" applyFont="1" applyBorder="1"/>
    <xf numFmtId="0" fontId="5" fillId="0" borderId="25" xfId="0" applyFont="1" applyFill="1" applyBorder="1" applyAlignment="1">
      <alignment horizontal="center" vertical="center"/>
    </xf>
    <xf numFmtId="170" fontId="39" fillId="12" borderId="21" xfId="1" applyNumberFormat="1" applyFont="1" applyFill="1" applyBorder="1" applyAlignment="1">
      <alignment vertical="center"/>
    </xf>
    <xf numFmtId="170" fontId="7" fillId="13" borderId="18" xfId="1" applyNumberFormat="1" applyFont="1" applyFill="1" applyBorder="1" applyAlignment="1">
      <alignment vertical="center"/>
    </xf>
    <xf numFmtId="0" fontId="43" fillId="4" borderId="3" xfId="5" applyFont="1" applyFill="1" applyBorder="1" applyAlignment="1">
      <alignment vertical="center"/>
    </xf>
    <xf numFmtId="0" fontId="5" fillId="0" borderId="3" xfId="0" applyFont="1" applyBorder="1" applyAlignment="1">
      <alignment vertical="center"/>
    </xf>
    <xf numFmtId="0" fontId="43" fillId="0" borderId="5" xfId="0" applyFont="1" applyBorder="1" applyAlignment="1">
      <alignment vertical="center"/>
    </xf>
    <xf numFmtId="0" fontId="43" fillId="3" borderId="5" xfId="0" applyFont="1" applyFill="1" applyBorder="1" applyAlignment="1">
      <alignment vertical="center" wrapText="1"/>
    </xf>
    <xf numFmtId="0" fontId="0" fillId="0" borderId="65" xfId="0" applyBorder="1" applyAlignment="1">
      <alignment horizontal="center" vertical="center"/>
    </xf>
    <xf numFmtId="0" fontId="0" fillId="0" borderId="71" xfId="0" applyBorder="1"/>
    <xf numFmtId="0" fontId="13" fillId="3" borderId="28" xfId="0" applyFont="1" applyFill="1" applyBorder="1"/>
    <xf numFmtId="167" fontId="13" fillId="3" borderId="26" xfId="6" applyFont="1" applyFill="1" applyBorder="1"/>
    <xf numFmtId="0" fontId="0" fillId="3" borderId="0" xfId="0" applyFont="1" applyFill="1"/>
    <xf numFmtId="0" fontId="0" fillId="3" borderId="0" xfId="0" applyFill="1"/>
    <xf numFmtId="167" fontId="0" fillId="3" borderId="0" xfId="0" applyNumberFormat="1" applyFill="1"/>
    <xf numFmtId="0" fontId="43" fillId="0" borderId="23" xfId="0" applyFont="1" applyFill="1" applyBorder="1" applyAlignment="1">
      <alignment vertical="center"/>
    </xf>
    <xf numFmtId="0" fontId="43" fillId="0" borderId="5" xfId="2" applyFont="1" applyFill="1" applyBorder="1" applyAlignment="1">
      <alignment vertical="center" wrapText="1"/>
    </xf>
    <xf numFmtId="0" fontId="13" fillId="0" borderId="0" xfId="0" applyFont="1" applyFill="1" applyBorder="1" applyAlignment="1">
      <alignment wrapText="1"/>
    </xf>
    <xf numFmtId="0" fontId="19" fillId="0" borderId="0" xfId="0" applyFont="1" applyFill="1" applyBorder="1" applyAlignment="1">
      <alignment horizontal="center" wrapText="1"/>
    </xf>
    <xf numFmtId="179" fontId="4" fillId="0" borderId="0" xfId="0" applyNumberFormat="1" applyFont="1" applyFill="1" applyBorder="1" applyAlignment="1">
      <alignment horizontal="center" wrapText="1"/>
    </xf>
    <xf numFmtId="179" fontId="4" fillId="14" borderId="24" xfId="0" applyNumberFormat="1" applyFont="1" applyFill="1" applyBorder="1" applyAlignment="1">
      <alignment horizontal="center" wrapText="1"/>
    </xf>
    <xf numFmtId="179" fontId="4" fillId="0" borderId="0" xfId="0" applyNumberFormat="1" applyFont="1" applyFill="1" applyAlignment="1">
      <alignment horizontal="center" wrapText="1"/>
    </xf>
    <xf numFmtId="177" fontId="19" fillId="0" borderId="2" xfId="0" applyNumberFormat="1" applyFont="1" applyFill="1" applyBorder="1" applyAlignment="1">
      <alignment horizontal="center" wrapText="1"/>
    </xf>
    <xf numFmtId="0" fontId="43" fillId="0" borderId="23" xfId="0" applyFont="1" applyBorder="1" applyAlignment="1">
      <alignment vertical="center"/>
    </xf>
    <xf numFmtId="0" fontId="35" fillId="28" borderId="0" xfId="10"/>
    <xf numFmtId="0" fontId="0" fillId="15" borderId="0" xfId="0" applyFill="1"/>
    <xf numFmtId="0" fontId="26" fillId="0" borderId="72" xfId="0" applyFont="1" applyBorder="1" applyAlignment="1">
      <alignment vertical="center"/>
    </xf>
    <xf numFmtId="0" fontId="19" fillId="14" borderId="24" xfId="0" applyFont="1" applyFill="1" applyBorder="1" applyAlignment="1">
      <alignment horizontal="center"/>
    </xf>
    <xf numFmtId="0" fontId="0" fillId="0" borderId="70" xfId="0" applyBorder="1"/>
    <xf numFmtId="0" fontId="0" fillId="0" borderId="73" xfId="0" applyBorder="1"/>
    <xf numFmtId="0" fontId="3" fillId="0" borderId="0" xfId="0" applyFont="1" applyAlignment="1">
      <alignment horizontal="center" vertical="center"/>
    </xf>
    <xf numFmtId="0" fontId="3" fillId="0" borderId="0" xfId="0" applyFont="1" applyFill="1" applyBorder="1" applyAlignment="1">
      <alignment horizontal="center" vertical="center"/>
    </xf>
    <xf numFmtId="167" fontId="13" fillId="0" borderId="74" xfId="6" applyFont="1" applyBorder="1"/>
    <xf numFmtId="0" fontId="13" fillId="0" borderId="30" xfId="0" applyFont="1" applyBorder="1"/>
    <xf numFmtId="167" fontId="13" fillId="0" borderId="64" xfId="6" applyFont="1" applyBorder="1"/>
    <xf numFmtId="0" fontId="13" fillId="0" borderId="4" xfId="0" applyFont="1" applyBorder="1"/>
    <xf numFmtId="167" fontId="13" fillId="0" borderId="3" xfId="6" applyFont="1" applyBorder="1"/>
    <xf numFmtId="167" fontId="26" fillId="0" borderId="75" xfId="6" applyFont="1" applyBorder="1"/>
    <xf numFmtId="174" fontId="13" fillId="0" borderId="38" xfId="6" applyNumberFormat="1" applyFont="1" applyBorder="1"/>
    <xf numFmtId="0" fontId="13" fillId="0" borderId="31" xfId="0" applyFont="1" applyBorder="1"/>
    <xf numFmtId="174" fontId="13" fillId="0" borderId="31" xfId="6" applyNumberFormat="1" applyFont="1" applyBorder="1"/>
    <xf numFmtId="174" fontId="26" fillId="0" borderId="76" xfId="6" applyNumberFormat="1" applyFont="1" applyBorder="1"/>
    <xf numFmtId="174" fontId="13" fillId="0" borderId="77" xfId="6" applyNumberFormat="1" applyFont="1" applyBorder="1"/>
    <xf numFmtId="0" fontId="27" fillId="14" borderId="78" xfId="0" applyFont="1" applyFill="1" applyBorder="1" applyAlignment="1">
      <alignment horizontal="center"/>
    </xf>
    <xf numFmtId="0" fontId="27" fillId="14" borderId="70" xfId="0" applyFont="1" applyFill="1" applyBorder="1" applyAlignment="1">
      <alignment horizontal="center"/>
    </xf>
    <xf numFmtId="0" fontId="13" fillId="0" borderId="5" xfId="0" applyFont="1" applyFill="1" applyBorder="1" applyAlignment="1">
      <alignment horizontal="left" vertical="center" wrapText="1"/>
    </xf>
    <xf numFmtId="170" fontId="5" fillId="13" borderId="79" xfId="1" applyNumberFormat="1" applyFont="1" applyFill="1" applyBorder="1" applyAlignment="1">
      <alignment vertical="center"/>
    </xf>
    <xf numFmtId="170" fontId="5" fillId="13" borderId="13" xfId="1" applyNumberFormat="1" applyFont="1" applyFill="1" applyBorder="1" applyAlignment="1">
      <alignment vertical="center"/>
    </xf>
    <xf numFmtId="0" fontId="78" fillId="0" borderId="5" xfId="3" applyFont="1" applyBorder="1" applyAlignment="1">
      <alignment vertical="center" wrapText="1"/>
    </xf>
    <xf numFmtId="0" fontId="4" fillId="0" borderId="0" xfId="5" applyFont="1" applyFill="1"/>
    <xf numFmtId="2" fontId="4" fillId="0" borderId="0" xfId="5" applyNumberFormat="1" applyFont="1" applyFill="1"/>
    <xf numFmtId="167" fontId="4" fillId="0" borderId="0" xfId="5" applyNumberFormat="1" applyFont="1" applyFill="1" applyAlignment="1">
      <alignment horizontal="center"/>
    </xf>
    <xf numFmtId="177" fontId="4" fillId="0" borderId="7" xfId="5" applyNumberFormat="1" applyFont="1" applyFill="1" applyBorder="1" applyAlignment="1">
      <alignment horizontal="center"/>
    </xf>
    <xf numFmtId="179" fontId="4" fillId="0" borderId="7" xfId="5" applyNumberFormat="1" applyFont="1" applyFill="1" applyBorder="1" applyAlignment="1">
      <alignment horizontal="center"/>
    </xf>
    <xf numFmtId="179" fontId="4" fillId="0" borderId="0" xfId="5" applyNumberFormat="1" applyFont="1" applyFill="1" applyAlignment="1">
      <alignment horizontal="center"/>
    </xf>
    <xf numFmtId="172" fontId="4" fillId="0" borderId="0" xfId="5" applyNumberFormat="1" applyFont="1" applyFill="1" applyAlignment="1">
      <alignment horizontal="center"/>
    </xf>
    <xf numFmtId="0" fontId="46" fillId="0" borderId="0" xfId="5" applyFont="1" applyFill="1" applyAlignment="1">
      <alignment horizontal="center" vertical="center"/>
    </xf>
    <xf numFmtId="0" fontId="5" fillId="0" borderId="3" xfId="0" applyFont="1" applyFill="1" applyBorder="1" applyAlignment="1">
      <alignment vertical="center" wrapText="1"/>
    </xf>
    <xf numFmtId="0" fontId="45" fillId="0" borderId="0" xfId="4" applyFont="1" applyFill="1" applyAlignment="1">
      <alignment horizontal="center" vertical="center"/>
    </xf>
    <xf numFmtId="0" fontId="45" fillId="0" borderId="5" xfId="4" applyFont="1" applyFill="1" applyBorder="1" applyAlignment="1">
      <alignment vertical="center" wrapText="1"/>
    </xf>
    <xf numFmtId="0" fontId="39" fillId="35" borderId="17" xfId="0" applyFont="1" applyFill="1" applyBorder="1" applyAlignment="1">
      <alignment vertical="center" wrapText="1"/>
    </xf>
    <xf numFmtId="0" fontId="39" fillId="35" borderId="18" xfId="0" applyFont="1" applyFill="1" applyBorder="1" applyAlignment="1">
      <alignment vertical="center" wrapText="1"/>
    </xf>
    <xf numFmtId="170" fontId="7" fillId="35" borderId="5" xfId="1" applyNumberFormat="1" applyFont="1" applyFill="1" applyBorder="1" applyAlignment="1">
      <alignment vertical="center"/>
    </xf>
    <xf numFmtId="0" fontId="43" fillId="35" borderId="21" xfId="0" applyFont="1" applyFill="1" applyBorder="1" applyAlignment="1">
      <alignment vertical="center" wrapText="1"/>
    </xf>
    <xf numFmtId="0" fontId="7" fillId="35" borderId="0" xfId="0" applyFont="1" applyFill="1"/>
    <xf numFmtId="170" fontId="7" fillId="35" borderId="0" xfId="0" applyNumberFormat="1" applyFont="1" applyFill="1"/>
    <xf numFmtId="0" fontId="5" fillId="0" borderId="0" xfId="2" applyFont="1" applyFill="1" applyAlignment="1">
      <alignment horizontal="center" vertical="center"/>
    </xf>
    <xf numFmtId="0" fontId="5" fillId="0" borderId="0" xfId="0" applyFont="1" applyFill="1" applyBorder="1" applyAlignment="1">
      <alignment vertical="center" wrapText="1"/>
    </xf>
    <xf numFmtId="177" fontId="4" fillId="0" borderId="27" xfId="0" applyNumberFormat="1" applyFont="1" applyFill="1" applyBorder="1" applyAlignment="1">
      <alignment horizontal="center"/>
    </xf>
    <xf numFmtId="0" fontId="4" fillId="3" borderId="0" xfId="0" applyFont="1" applyFill="1"/>
    <xf numFmtId="0" fontId="4" fillId="38" borderId="0" xfId="0" applyNumberFormat="1" applyFont="1" applyFill="1"/>
    <xf numFmtId="167" fontId="4" fillId="38" borderId="0" xfId="0" applyNumberFormat="1" applyFont="1" applyFill="1" applyAlignment="1">
      <alignment horizontal="center"/>
    </xf>
    <xf numFmtId="177" fontId="4" fillId="38" borderId="7" xfId="0" applyNumberFormat="1" applyFont="1" applyFill="1" applyBorder="1" applyAlignment="1">
      <alignment horizontal="center"/>
    </xf>
    <xf numFmtId="179" fontId="4" fillId="38" borderId="7" xfId="0" applyNumberFormat="1" applyFont="1" applyFill="1" applyBorder="1" applyAlignment="1">
      <alignment horizontal="center"/>
    </xf>
    <xf numFmtId="179" fontId="4" fillId="38" borderId="0" xfId="0" applyNumberFormat="1" applyFont="1" applyFill="1" applyAlignment="1">
      <alignment horizontal="center"/>
    </xf>
    <xf numFmtId="172" fontId="4" fillId="38" borderId="0" xfId="0" applyNumberFormat="1" applyFont="1" applyFill="1" applyAlignment="1">
      <alignment horizontal="center"/>
    </xf>
    <xf numFmtId="172" fontId="4" fillId="38" borderId="0" xfId="1" applyNumberFormat="1" applyFont="1" applyFill="1" applyAlignment="1">
      <alignment horizontal="center"/>
    </xf>
    <xf numFmtId="172" fontId="4" fillId="38" borderId="0" xfId="0" applyNumberFormat="1" applyFont="1" applyFill="1"/>
    <xf numFmtId="0" fontId="4" fillId="38" borderId="0" xfId="0" applyFont="1" applyFill="1"/>
    <xf numFmtId="0" fontId="0" fillId="3" borderId="0" xfId="0" applyFill="1" applyAlignment="1"/>
    <xf numFmtId="0" fontId="5" fillId="36" borderId="0" xfId="0" applyFont="1" applyFill="1" applyAlignment="1">
      <alignment horizontal="center" vertical="center"/>
    </xf>
    <xf numFmtId="0" fontId="43" fillId="36" borderId="0" xfId="0" applyFont="1" applyFill="1" applyAlignment="1">
      <alignment vertical="center"/>
    </xf>
    <xf numFmtId="3" fontId="4" fillId="36" borderId="13" xfId="1" applyNumberFormat="1" applyFont="1" applyFill="1" applyBorder="1" applyAlignment="1">
      <alignment vertical="center"/>
    </xf>
    <xf numFmtId="170" fontId="4" fillId="36" borderId="5" xfId="1" applyNumberFormat="1" applyFont="1" applyFill="1" applyBorder="1" applyAlignment="1">
      <alignment vertical="center"/>
    </xf>
    <xf numFmtId="0" fontId="43" fillId="36" borderId="5" xfId="0" applyFont="1" applyFill="1" applyBorder="1" applyAlignment="1">
      <alignment vertical="center" wrapText="1"/>
    </xf>
    <xf numFmtId="0" fontId="0" fillId="36" borderId="0" xfId="0" applyFill="1" applyAlignment="1"/>
    <xf numFmtId="3" fontId="4" fillId="36" borderId="16" xfId="1" applyNumberFormat="1" applyFont="1" applyFill="1" applyBorder="1" applyAlignment="1">
      <alignment vertical="center"/>
    </xf>
    <xf numFmtId="0" fontId="43" fillId="36" borderId="5" xfId="0" applyFont="1" applyFill="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170" fontId="5" fillId="3" borderId="15" xfId="1" applyNumberFormat="1" applyFont="1" applyFill="1" applyBorder="1" applyAlignment="1">
      <alignment vertical="center"/>
    </xf>
    <xf numFmtId="170" fontId="5" fillId="3" borderId="0" xfId="1" applyNumberFormat="1" applyFont="1" applyFill="1" applyBorder="1" applyAlignment="1">
      <alignment vertical="center"/>
    </xf>
    <xf numFmtId="170" fontId="5" fillId="3" borderId="13" xfId="1" applyNumberFormat="1" applyFont="1" applyFill="1" applyBorder="1" applyAlignment="1">
      <alignment vertical="center"/>
    </xf>
    <xf numFmtId="170" fontId="4" fillId="13" borderId="14" xfId="1" applyNumberFormat="1" applyFont="1" applyFill="1" applyBorder="1" applyAlignment="1">
      <alignment vertical="center"/>
    </xf>
    <xf numFmtId="0" fontId="80" fillId="5" borderId="0" xfId="4" applyFont="1" applyAlignment="1">
      <alignment horizontal="center" vertical="center"/>
    </xf>
    <xf numFmtId="170" fontId="13" fillId="13" borderId="5" xfId="5" applyNumberFormat="1" applyFont="1" applyFill="1" applyBorder="1" applyAlignment="1">
      <alignment vertical="center"/>
    </xf>
    <xf numFmtId="0" fontId="42" fillId="9" borderId="24" xfId="2" applyFont="1" applyFill="1" applyBorder="1" applyAlignment="1">
      <alignment vertical="center" wrapText="1"/>
    </xf>
    <xf numFmtId="0" fontId="4" fillId="36" borderId="0" xfId="0" applyFont="1" applyFill="1"/>
    <xf numFmtId="2" fontId="4" fillId="36" borderId="0" xfId="0" applyNumberFormat="1" applyFont="1" applyFill="1"/>
    <xf numFmtId="167" fontId="4" fillId="36" borderId="0" xfId="0" applyNumberFormat="1" applyFont="1" applyFill="1" applyAlignment="1">
      <alignment horizontal="center"/>
    </xf>
    <xf numFmtId="177" fontId="4" fillId="36" borderId="7" xfId="0" applyNumberFormat="1" applyFont="1" applyFill="1" applyBorder="1" applyAlignment="1">
      <alignment horizontal="center"/>
    </xf>
    <xf numFmtId="179" fontId="4" fillId="36" borderId="7" xfId="0" applyNumberFormat="1" applyFont="1" applyFill="1" applyBorder="1" applyAlignment="1">
      <alignment horizontal="center"/>
    </xf>
    <xf numFmtId="179" fontId="4" fillId="36" borderId="0" xfId="0" applyNumberFormat="1" applyFont="1" applyFill="1" applyAlignment="1">
      <alignment horizontal="center"/>
    </xf>
    <xf numFmtId="172" fontId="13" fillId="36" borderId="0" xfId="0" applyNumberFormat="1" applyFont="1" applyFill="1" applyAlignment="1">
      <alignment horizontal="center"/>
    </xf>
    <xf numFmtId="172" fontId="4" fillId="36" borderId="0" xfId="0" applyNumberFormat="1" applyFont="1" applyFill="1" applyAlignment="1">
      <alignment horizontal="center"/>
    </xf>
    <xf numFmtId="172" fontId="4" fillId="36" borderId="0" xfId="1" applyNumberFormat="1" applyFont="1" applyFill="1" applyAlignment="1">
      <alignment horizontal="center"/>
    </xf>
    <xf numFmtId="172" fontId="4" fillId="36" borderId="0" xfId="0" applyNumberFormat="1" applyFont="1" applyFill="1"/>
    <xf numFmtId="49" fontId="4" fillId="36" borderId="0" xfId="0" applyNumberFormat="1" applyFont="1" applyFill="1"/>
    <xf numFmtId="165" fontId="3" fillId="14" borderId="24" xfId="6" applyNumberFormat="1" applyFont="1" applyFill="1" applyBorder="1" applyAlignment="1">
      <alignment horizontal="center"/>
    </xf>
    <xf numFmtId="165" fontId="3" fillId="14" borderId="17" xfId="6" applyNumberFormat="1" applyFont="1" applyFill="1" applyBorder="1" applyAlignment="1">
      <alignment horizontal="center"/>
    </xf>
    <xf numFmtId="165" fontId="1" fillId="8" borderId="0" xfId="6" applyNumberFormat="1" applyFont="1" applyFill="1" applyBorder="1" applyAlignment="1">
      <alignment horizontal="center"/>
    </xf>
    <xf numFmtId="165" fontId="3" fillId="10" borderId="17" xfId="6" applyNumberFormat="1" applyFont="1" applyFill="1" applyBorder="1" applyAlignment="1">
      <alignment horizontal="center" vertical="center"/>
    </xf>
    <xf numFmtId="165" fontId="3" fillId="10" borderId="24" xfId="6" applyNumberFormat="1" applyFont="1" applyFill="1" applyBorder="1" applyAlignment="1">
      <alignment horizontal="center" vertical="center"/>
    </xf>
    <xf numFmtId="165" fontId="3" fillId="7" borderId="4" xfId="6" applyNumberFormat="1" applyFont="1" applyFill="1" applyBorder="1" applyAlignment="1">
      <alignment horizontal="center"/>
    </xf>
    <xf numFmtId="165" fontId="3" fillId="7" borderId="0" xfId="6" applyNumberFormat="1" applyFont="1" applyFill="1" applyBorder="1" applyAlignment="1">
      <alignment horizontal="center"/>
    </xf>
    <xf numFmtId="0" fontId="5" fillId="14" borderId="2" xfId="0" applyFont="1" applyFill="1" applyBorder="1" applyAlignment="1">
      <alignment horizontal="left" vertical="center" wrapText="1"/>
    </xf>
    <xf numFmtId="0" fontId="5" fillId="14" borderId="0" xfId="0" applyFont="1" applyFill="1" applyBorder="1" applyAlignment="1">
      <alignment horizontal="left" vertical="center" wrapText="1"/>
    </xf>
    <xf numFmtId="0" fontId="5" fillId="14" borderId="25" xfId="0" applyFont="1" applyFill="1" applyBorder="1" applyAlignment="1">
      <alignment horizontal="left" vertical="center" wrapText="1"/>
    </xf>
    <xf numFmtId="0" fontId="29" fillId="15" borderId="0" xfId="0" applyFont="1" applyFill="1" applyAlignment="1">
      <alignment horizontal="center" vertical="center"/>
    </xf>
    <xf numFmtId="0" fontId="8" fillId="0" borderId="0" xfId="0" applyFont="1" applyBorder="1"/>
    <xf numFmtId="165" fontId="0" fillId="11" borderId="2" xfId="6" applyNumberFormat="1" applyFont="1" applyFill="1" applyBorder="1" applyAlignment="1">
      <alignment horizontal="center" vertical="center" wrapText="1"/>
    </xf>
    <xf numFmtId="165" fontId="0" fillId="11" borderId="25" xfId="6" applyNumberFormat="1" applyFont="1" applyFill="1" applyBorder="1" applyAlignment="1">
      <alignment horizontal="center" vertical="center" wrapText="1"/>
    </xf>
    <xf numFmtId="165" fontId="33" fillId="17" borderId="24" xfId="6" applyNumberFormat="1" applyFont="1" applyFill="1" applyBorder="1" applyAlignment="1">
      <alignment horizontal="center" vertical="center" wrapText="1"/>
    </xf>
    <xf numFmtId="165" fontId="3" fillId="10" borderId="24" xfId="6" applyNumberFormat="1" applyFont="1" applyFill="1" applyBorder="1" applyAlignment="1">
      <alignment horizontal="center" vertical="center"/>
    </xf>
    <xf numFmtId="165" fontId="0" fillId="11" borderId="24" xfId="6" applyNumberFormat="1" applyFont="1" applyFill="1" applyBorder="1" applyAlignment="1">
      <alignment horizontal="center" vertical="center" wrapText="1"/>
    </xf>
    <xf numFmtId="165" fontId="3" fillId="10" borderId="17" xfId="6" applyNumberFormat="1" applyFont="1" applyFill="1" applyBorder="1" applyAlignment="1">
      <alignment horizontal="center" vertical="center"/>
    </xf>
    <xf numFmtId="165" fontId="0" fillId="11" borderId="17" xfId="6" applyNumberFormat="1" applyFont="1" applyFill="1" applyBorder="1" applyAlignment="1">
      <alignment horizontal="center" vertical="center" wrapText="1"/>
    </xf>
    <xf numFmtId="165" fontId="0" fillId="11" borderId="1" xfId="6" applyNumberFormat="1" applyFont="1" applyFill="1" applyBorder="1" applyAlignment="1">
      <alignment horizontal="center" vertical="center" wrapText="1"/>
    </xf>
    <xf numFmtId="165" fontId="0" fillId="11" borderId="22" xfId="6" applyNumberFormat="1" applyFont="1" applyFill="1" applyBorder="1" applyAlignment="1">
      <alignment horizontal="center" vertical="center" wrapText="1"/>
    </xf>
    <xf numFmtId="165" fontId="33" fillId="17" borderId="17" xfId="6" applyNumberFormat="1" applyFont="1" applyFill="1" applyBorder="1" applyAlignment="1">
      <alignment horizontal="center" vertical="center" wrapText="1"/>
    </xf>
    <xf numFmtId="165" fontId="33" fillId="17" borderId="18" xfId="6" applyNumberFormat="1" applyFont="1" applyFill="1" applyBorder="1" applyAlignment="1">
      <alignment horizontal="center" vertical="center" wrapText="1"/>
    </xf>
    <xf numFmtId="165" fontId="33" fillId="17" borderId="4" xfId="6" applyNumberFormat="1" applyFont="1" applyFill="1" applyBorder="1" applyAlignment="1">
      <alignment horizontal="left" vertical="center" wrapText="1"/>
    </xf>
    <xf numFmtId="165" fontId="33" fillId="17" borderId="0" xfId="6" applyNumberFormat="1" applyFont="1" applyFill="1" applyBorder="1" applyAlignment="1">
      <alignment horizontal="left" vertical="center" wrapText="1"/>
    </xf>
    <xf numFmtId="175" fontId="29" fillId="15" borderId="0" xfId="11" applyNumberFormat="1" applyFont="1" applyFill="1" applyAlignment="1">
      <alignment horizontal="center" vertical="center" wrapText="1"/>
    </xf>
    <xf numFmtId="0" fontId="29" fillId="15" borderId="0" xfId="0" applyFont="1" applyFill="1" applyAlignment="1">
      <alignment horizontal="center" vertical="center" wrapText="1"/>
    </xf>
    <xf numFmtId="0" fontId="29" fillId="15" borderId="0" xfId="0" applyFont="1" applyFill="1" applyAlignment="1">
      <alignment horizontal="center" vertical="center"/>
    </xf>
    <xf numFmtId="167" fontId="29" fillId="15" borderId="0" xfId="0" applyNumberFormat="1" applyFont="1" applyFill="1" applyAlignment="1">
      <alignment horizontal="center" vertical="center" wrapText="1"/>
    </xf>
    <xf numFmtId="167" fontId="19" fillId="35" borderId="0" xfId="0" applyNumberFormat="1" applyFont="1" applyFill="1" applyBorder="1" applyAlignment="1">
      <alignment horizontal="center" vertical="center" wrapText="1"/>
    </xf>
    <xf numFmtId="167" fontId="19" fillId="35" borderId="6" xfId="0" applyNumberFormat="1" applyFont="1" applyFill="1" applyBorder="1" applyAlignment="1">
      <alignment horizontal="center" vertical="center" wrapText="1"/>
    </xf>
    <xf numFmtId="179" fontId="29" fillId="15" borderId="0" xfId="0" applyNumberFormat="1" applyFont="1" applyFill="1" applyBorder="1" applyAlignment="1">
      <alignment horizontal="center" vertical="center" wrapText="1"/>
    </xf>
    <xf numFmtId="179" fontId="29" fillId="15" borderId="6" xfId="0" applyNumberFormat="1" applyFont="1" applyFill="1" applyBorder="1" applyAlignment="1">
      <alignment horizontal="center" vertical="center" wrapText="1"/>
    </xf>
    <xf numFmtId="178" fontId="29" fillId="15" borderId="0" xfId="0" applyNumberFormat="1" applyFont="1" applyFill="1" applyBorder="1" applyAlignment="1">
      <alignment horizontal="center" vertical="center" wrapText="1"/>
    </xf>
    <xf numFmtId="178" fontId="29" fillId="15" borderId="6" xfId="0" applyNumberFormat="1" applyFont="1" applyFill="1" applyBorder="1" applyAlignment="1">
      <alignment horizontal="center" vertical="center" wrapText="1"/>
    </xf>
    <xf numFmtId="177" fontId="29" fillId="15" borderId="0" xfId="0" applyNumberFormat="1" applyFont="1" applyFill="1" applyBorder="1" applyAlignment="1">
      <alignment horizontal="center" vertical="center" wrapText="1"/>
    </xf>
    <xf numFmtId="177" fontId="29" fillId="15" borderId="6" xfId="0" applyNumberFormat="1" applyFont="1" applyFill="1" applyBorder="1" applyAlignment="1">
      <alignment horizontal="center" vertical="center" wrapText="1"/>
    </xf>
    <xf numFmtId="0" fontId="74" fillId="0" borderId="0" xfId="0" applyFont="1" applyBorder="1" applyAlignment="1">
      <alignment horizontal="left" vertical="top"/>
    </xf>
    <xf numFmtId="0" fontId="49" fillId="0" borderId="0" xfId="0" applyFont="1" applyBorder="1" applyAlignment="1"/>
    <xf numFmtId="0" fontId="74" fillId="0" borderId="0" xfId="0" applyFont="1" applyBorder="1" applyAlignment="1">
      <alignment horizontal="right" vertical="top"/>
    </xf>
    <xf numFmtId="0" fontId="75" fillId="0" borderId="0" xfId="0" applyFont="1" applyBorder="1" applyAlignment="1">
      <alignment horizontal="left" vertical="top"/>
    </xf>
    <xf numFmtId="0" fontId="8" fillId="0" borderId="0" xfId="0" applyFont="1" applyBorder="1"/>
    <xf numFmtId="0" fontId="75" fillId="0" borderId="0" xfId="0" applyFont="1" applyBorder="1" applyAlignment="1">
      <alignment horizontal="right" vertical="top"/>
    </xf>
    <xf numFmtId="0" fontId="49" fillId="0" borderId="0" xfId="0" applyFont="1" applyBorder="1" applyAlignment="1">
      <alignment horizontal="left" vertical="top"/>
    </xf>
    <xf numFmtId="0" fontId="49" fillId="0" borderId="0" xfId="0" applyFont="1" applyBorder="1" applyAlignment="1">
      <alignment horizontal="right" vertical="top"/>
    </xf>
    <xf numFmtId="0" fontId="49" fillId="0" borderId="0" xfId="0" applyFont="1" applyAlignment="1">
      <alignment horizontal="left" vertical="top"/>
    </xf>
    <xf numFmtId="0" fontId="49" fillId="0" borderId="0" xfId="0" applyFont="1" applyAlignment="1"/>
    <xf numFmtId="0" fontId="49" fillId="0" borderId="0" xfId="0" applyFont="1" applyAlignment="1">
      <alignment horizontal="right" vertical="top"/>
    </xf>
    <xf numFmtId="0" fontId="8" fillId="0" borderId="0" xfId="0" applyFont="1"/>
    <xf numFmtId="180" fontId="49" fillId="0" borderId="0" xfId="0" applyNumberFormat="1" applyFont="1" applyAlignment="1">
      <alignment horizontal="left" vertical="top"/>
    </xf>
    <xf numFmtId="4" fontId="49" fillId="0" borderId="0" xfId="0" applyNumberFormat="1" applyFont="1" applyAlignment="1">
      <alignment horizontal="right" vertical="top"/>
    </xf>
    <xf numFmtId="0" fontId="74" fillId="0" borderId="58" xfId="0" applyFont="1" applyBorder="1" applyAlignment="1">
      <alignment horizontal="left" vertical="top"/>
    </xf>
    <xf numFmtId="0" fontId="74" fillId="0" borderId="0" xfId="0" applyFont="1" applyAlignment="1">
      <alignment horizontal="left" vertical="top"/>
    </xf>
    <xf numFmtId="0" fontId="74" fillId="0" borderId="0" xfId="0" applyFont="1" applyAlignment="1">
      <alignment horizontal="right" vertical="top"/>
    </xf>
    <xf numFmtId="0" fontId="75" fillId="0" borderId="60" xfId="0" applyFont="1" applyBorder="1" applyAlignment="1">
      <alignment horizontal="left" vertical="top"/>
    </xf>
    <xf numFmtId="0" fontId="75" fillId="0" borderId="61" xfId="0" applyFont="1" applyBorder="1" applyAlignment="1">
      <alignment horizontal="left" vertical="top"/>
    </xf>
    <xf numFmtId="0" fontId="75" fillId="0" borderId="62" xfId="0" applyFont="1" applyBorder="1" applyAlignment="1">
      <alignment horizontal="left" vertical="top"/>
    </xf>
    <xf numFmtId="0" fontId="8" fillId="0" borderId="61" xfId="0" applyFont="1" applyBorder="1"/>
    <xf numFmtId="0" fontId="8" fillId="0" borderId="62" xfId="0" applyFont="1" applyBorder="1"/>
    <xf numFmtId="0" fontId="75" fillId="0" borderId="62" xfId="0" applyFont="1" applyBorder="1" applyAlignment="1">
      <alignment horizontal="right" vertical="top"/>
    </xf>
    <xf numFmtId="0" fontId="49" fillId="0" borderId="63" xfId="0" applyFont="1" applyBorder="1" applyAlignment="1">
      <alignment horizontal="left" vertical="top"/>
    </xf>
    <xf numFmtId="44" fontId="20" fillId="18" borderId="10" xfId="14" applyFont="1" applyFill="1" applyBorder="1" applyAlignment="1">
      <alignment horizontal="right" vertical="center"/>
    </xf>
    <xf numFmtId="44" fontId="20" fillId="18" borderId="8" xfId="14" applyFont="1" applyFill="1" applyBorder="1" applyAlignment="1">
      <alignment horizontal="right" vertical="center"/>
    </xf>
    <xf numFmtId="44" fontId="20" fillId="12" borderId="26" xfId="14" applyFont="1" applyFill="1" applyBorder="1" applyAlignment="1">
      <alignment horizontal="center" vertical="center"/>
    </xf>
    <xf numFmtId="44" fontId="20" fillId="12" borderId="11" xfId="14" applyFont="1" applyFill="1" applyBorder="1" applyAlignment="1">
      <alignment horizontal="center" vertical="center"/>
    </xf>
    <xf numFmtId="44" fontId="20" fillId="39" borderId="26" xfId="14" applyFont="1" applyFill="1" applyBorder="1" applyAlignment="1">
      <alignment horizontal="center" vertical="center"/>
    </xf>
    <xf numFmtId="44" fontId="20" fillId="39" borderId="11" xfId="14" applyFont="1" applyFill="1" applyBorder="1" applyAlignment="1">
      <alignment horizontal="center" vertical="center"/>
    </xf>
    <xf numFmtId="165" fontId="33" fillId="28" borderId="4" xfId="10" applyNumberFormat="1" applyFont="1" applyBorder="1" applyAlignment="1">
      <alignment horizontal="left" vertical="center" wrapText="1"/>
    </xf>
    <xf numFmtId="165" fontId="33" fillId="28" borderId="0" xfId="10" applyNumberFormat="1" applyFont="1" applyBorder="1" applyAlignment="1">
      <alignment horizontal="left" vertical="center" wrapText="1"/>
    </xf>
    <xf numFmtId="0" fontId="67" fillId="0" borderId="0" xfId="0" applyFont="1" applyAlignment="1">
      <alignment horizontal="left" vertical="center" wrapText="1"/>
    </xf>
    <xf numFmtId="0" fontId="63" fillId="31" borderId="0" xfId="0" applyFont="1" applyFill="1" applyAlignment="1">
      <alignment horizontal="center"/>
    </xf>
    <xf numFmtId="0" fontId="0" fillId="31" borderId="0" xfId="0" applyFill="1" applyAlignment="1">
      <alignment horizontal="center"/>
    </xf>
    <xf numFmtId="0" fontId="64" fillId="33" borderId="0" xfId="0" applyFont="1" applyFill="1" applyAlignment="1">
      <alignment horizontal="center" vertical="center"/>
    </xf>
    <xf numFmtId="0" fontId="0" fillId="33" borderId="0" xfId="0" applyFill="1" applyAlignment="1">
      <alignment horizontal="center" vertical="center"/>
    </xf>
    <xf numFmtId="0" fontId="64" fillId="13" borderId="0" xfId="0" applyFont="1" applyFill="1" applyAlignment="1">
      <alignment horizontal="center" vertical="center"/>
    </xf>
    <xf numFmtId="0" fontId="3" fillId="14" borderId="17" xfId="0" applyFont="1" applyFill="1" applyBorder="1" applyAlignment="1"/>
    <xf numFmtId="0" fontId="3" fillId="14" borderId="24" xfId="0" applyFont="1" applyFill="1" applyBorder="1" applyAlignment="1"/>
    <xf numFmtId="0" fontId="3" fillId="14" borderId="18" xfId="0" applyFont="1" applyFill="1" applyBorder="1" applyAlignment="1"/>
    <xf numFmtId="0" fontId="81" fillId="36" borderId="0" xfId="4" applyFont="1" applyFill="1" applyAlignment="1">
      <alignment horizontal="center" vertical="center"/>
    </xf>
    <xf numFmtId="38" fontId="13" fillId="13" borderId="23" xfId="0" applyNumberFormat="1" applyFont="1" applyFill="1" applyBorder="1" applyAlignment="1">
      <alignment vertical="center"/>
    </xf>
    <xf numFmtId="0" fontId="43" fillId="37" borderId="5" xfId="0" applyFont="1" applyFill="1" applyBorder="1" applyAlignment="1">
      <alignment vertical="center"/>
    </xf>
    <xf numFmtId="0" fontId="43" fillId="0" borderId="3" xfId="0" applyFont="1" applyBorder="1" applyAlignment="1">
      <alignment vertical="center"/>
    </xf>
  </cellXfs>
  <cellStyles count="15">
    <cellStyle name="Accent2" xfId="8" builtinId="33"/>
    <cellStyle name="Accent4" xfId="9" builtinId="41"/>
    <cellStyle name="Accent5" xfId="10" builtinId="45"/>
    <cellStyle name="Bad" xfId="4" builtinId="27"/>
    <cellStyle name="Check Cell" xfId="12" builtinId="23"/>
    <cellStyle name="Comma" xfId="1" builtinId="3"/>
    <cellStyle name="Comma 2" xfId="13"/>
    <cellStyle name="Currency" xfId="6" builtinId="4"/>
    <cellStyle name="Currency 2" xfId="14"/>
    <cellStyle name="Good" xfId="2" builtinId="26"/>
    <cellStyle name="Neutral" xfId="5" builtinId="28"/>
    <cellStyle name="Normal" xfId="0" builtinId="0"/>
    <cellStyle name="Normal 2" xfId="3"/>
    <cellStyle name="Percent" xfId="7" builtinId="5"/>
    <cellStyle name="Percent 3" xfId="11"/>
  </cellStyles>
  <dxfs count="46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2" defaultPivotStyle="PivotStyleLight16"/>
  <colors>
    <mruColors>
      <color rgb="FFFD9999"/>
      <color rgb="FFFD7B7B"/>
      <color rgb="FFFFA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607314</xdr:colOff>
      <xdr:row>53</xdr:row>
      <xdr:rowOff>189214</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18285714" cy="102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1543050</xdr:colOff>
      <xdr:row>39</xdr:row>
      <xdr:rowOff>57150</xdr:rowOff>
    </xdr:from>
    <xdr:ext cx="65" cy="172227"/>
    <xdr:sp macro="" textlink="">
      <xdr:nvSpPr>
        <xdr:cNvPr id="2" name="TextBox 1">
          <a:extLst>
            <a:ext uri="{FF2B5EF4-FFF2-40B4-BE49-F238E27FC236}">
              <a16:creationId xmlns:a16="http://schemas.microsoft.com/office/drawing/2014/main" id="{B2233381-AF0F-B04E-86BC-C6E732141B59}"/>
            </a:ext>
          </a:extLst>
        </xdr:cNvPr>
        <xdr:cNvSpPr txBox="1"/>
      </xdr:nvSpPr>
      <xdr:spPr>
        <a:xfrm>
          <a:off x="10287000" y="785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ColWidth="8.85546875" defaultRowHeight="15"/>
  <sheetData>
    <row r="1" spans="1:5">
      <c r="A1" s="1" t="s">
        <v>0</v>
      </c>
      <c r="B1" s="1" t="s">
        <v>1</v>
      </c>
      <c r="C1" s="1" t="s">
        <v>2</v>
      </c>
      <c r="D1" s="1" t="s">
        <v>3</v>
      </c>
      <c r="E1" s="1" t="s">
        <v>4</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3"/>
  <sheetViews>
    <sheetView workbookViewId="0"/>
  </sheetViews>
  <sheetFormatPr defaultColWidth="8.85546875" defaultRowHeight="15"/>
  <sheetData>
    <row r="1" spans="1:46">
      <c r="A1" s="1" t="s">
        <v>5</v>
      </c>
      <c r="B1" s="1" t="s">
        <v>0</v>
      </c>
      <c r="C1" s="1" t="s">
        <v>65</v>
      </c>
      <c r="D1" s="1" t="s">
        <v>30</v>
      </c>
      <c r="E1" s="1" t="s">
        <v>69</v>
      </c>
      <c r="F1" s="1" t="s">
        <v>70</v>
      </c>
      <c r="G1" s="1" t="s">
        <v>71</v>
      </c>
      <c r="H1" s="1" t="s">
        <v>72</v>
      </c>
      <c r="I1" s="1" t="s">
        <v>73</v>
      </c>
      <c r="J1" s="1" t="s">
        <v>74</v>
      </c>
      <c r="K1" s="1" t="s">
        <v>75</v>
      </c>
      <c r="L1" s="1" t="s">
        <v>76</v>
      </c>
      <c r="M1" s="1" t="s">
        <v>77</v>
      </c>
      <c r="N1" s="1" t="s">
        <v>78</v>
      </c>
      <c r="O1" s="1" t="s">
        <v>79</v>
      </c>
      <c r="P1" s="1" t="s">
        <v>80</v>
      </c>
      <c r="Q1" s="1" t="s">
        <v>81</v>
      </c>
      <c r="R1" s="1" t="s">
        <v>82</v>
      </c>
    </row>
    <row r="2" spans="1:46">
      <c r="A2" t="s">
        <v>84</v>
      </c>
      <c r="B2">
        <v>1</v>
      </c>
      <c r="C2">
        <v>1</v>
      </c>
      <c r="D2">
        <v>4000</v>
      </c>
      <c r="E2">
        <v>0</v>
      </c>
      <c r="F2">
        <v>41670</v>
      </c>
      <c r="G2">
        <v>393</v>
      </c>
      <c r="H2">
        <v>38858</v>
      </c>
      <c r="I2">
        <v>700000</v>
      </c>
      <c r="J2">
        <v>543350</v>
      </c>
      <c r="K2">
        <v>34748</v>
      </c>
      <c r="L2">
        <v>103681</v>
      </c>
      <c r="M2">
        <v>0</v>
      </c>
      <c r="N2">
        <v>0</v>
      </c>
      <c r="O2">
        <v>53098</v>
      </c>
      <c r="P2">
        <v>0</v>
      </c>
      <c r="Q2">
        <v>-798</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row>
    <row r="3" spans="1:46">
      <c r="A3" t="s">
        <v>84</v>
      </c>
      <c r="B3">
        <v>1</v>
      </c>
      <c r="C3">
        <v>1</v>
      </c>
      <c r="D3">
        <v>4003</v>
      </c>
      <c r="E3">
        <v>0</v>
      </c>
      <c r="F3">
        <v>25474</v>
      </c>
      <c r="G3">
        <v>64</v>
      </c>
      <c r="H3">
        <v>0</v>
      </c>
      <c r="I3">
        <v>0</v>
      </c>
      <c r="J3">
        <v>202399</v>
      </c>
      <c r="K3">
        <v>4299</v>
      </c>
      <c r="L3">
        <v>12764</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row>
    <row r="4" spans="1:46">
      <c r="A4" t="s">
        <v>84</v>
      </c>
      <c r="B4">
        <v>1</v>
      </c>
      <c r="C4">
        <v>1</v>
      </c>
      <c r="D4">
        <v>4007</v>
      </c>
      <c r="E4">
        <v>0</v>
      </c>
      <c r="F4">
        <v>7530</v>
      </c>
      <c r="G4">
        <v>-802</v>
      </c>
      <c r="H4">
        <v>320</v>
      </c>
      <c r="I4">
        <v>509</v>
      </c>
      <c r="J4">
        <v>18919</v>
      </c>
      <c r="K4">
        <v>186</v>
      </c>
      <c r="L4">
        <v>680</v>
      </c>
      <c r="M4">
        <v>5</v>
      </c>
      <c r="N4">
        <v>0</v>
      </c>
      <c r="O4">
        <v>0</v>
      </c>
      <c r="P4">
        <v>-347</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row>
    <row r="5" spans="1:46">
      <c r="A5" t="s">
        <v>84</v>
      </c>
      <c r="B5">
        <v>1</v>
      </c>
      <c r="C5">
        <v>1</v>
      </c>
      <c r="D5">
        <v>4008</v>
      </c>
      <c r="E5">
        <v>0</v>
      </c>
      <c r="F5">
        <v>36537</v>
      </c>
      <c r="G5">
        <v>0</v>
      </c>
      <c r="H5">
        <v>131</v>
      </c>
      <c r="I5">
        <v>0</v>
      </c>
      <c r="J5">
        <v>91792</v>
      </c>
      <c r="K5">
        <v>901</v>
      </c>
      <c r="L5">
        <v>3298</v>
      </c>
      <c r="M5">
        <v>26</v>
      </c>
      <c r="N5">
        <v>0</v>
      </c>
      <c r="O5">
        <v>0</v>
      </c>
      <c r="P5">
        <v>-1685</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row>
    <row r="6" spans="1:46">
      <c r="A6" t="s">
        <v>84</v>
      </c>
      <c r="B6">
        <v>1</v>
      </c>
      <c r="C6">
        <v>1</v>
      </c>
      <c r="D6">
        <v>4009</v>
      </c>
      <c r="E6">
        <v>0</v>
      </c>
      <c r="F6">
        <v>31098</v>
      </c>
      <c r="G6">
        <v>0</v>
      </c>
      <c r="H6">
        <v>111</v>
      </c>
      <c r="I6">
        <v>0</v>
      </c>
      <c r="J6">
        <v>78128</v>
      </c>
      <c r="K6">
        <v>767</v>
      </c>
      <c r="L6">
        <v>2807</v>
      </c>
      <c r="M6">
        <v>22</v>
      </c>
      <c r="N6">
        <v>0</v>
      </c>
      <c r="O6">
        <v>0</v>
      </c>
      <c r="P6">
        <v>-1433</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row>
    <row r="7" spans="1:46">
      <c r="A7" t="s">
        <v>84</v>
      </c>
      <c r="B7">
        <v>1</v>
      </c>
      <c r="C7">
        <v>1</v>
      </c>
      <c r="D7">
        <v>4010</v>
      </c>
      <c r="E7">
        <v>0</v>
      </c>
      <c r="F7">
        <v>0</v>
      </c>
      <c r="G7">
        <v>0</v>
      </c>
      <c r="H7">
        <v>0</v>
      </c>
      <c r="I7">
        <v>0</v>
      </c>
      <c r="J7">
        <v>0</v>
      </c>
      <c r="K7">
        <v>0</v>
      </c>
      <c r="L7">
        <v>0</v>
      </c>
      <c r="M7">
        <v>0</v>
      </c>
      <c r="N7">
        <v>0</v>
      </c>
      <c r="O7">
        <v>0</v>
      </c>
      <c r="P7">
        <v>0</v>
      </c>
      <c r="Q7">
        <v>51000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row>
    <row r="8" spans="1:46">
      <c r="A8" t="s">
        <v>84</v>
      </c>
      <c r="B8">
        <v>1</v>
      </c>
      <c r="C8">
        <v>1</v>
      </c>
      <c r="D8">
        <v>4015</v>
      </c>
      <c r="E8">
        <v>0</v>
      </c>
      <c r="F8">
        <v>0</v>
      </c>
      <c r="G8">
        <v>0</v>
      </c>
      <c r="H8">
        <v>11461</v>
      </c>
      <c r="I8">
        <v>0</v>
      </c>
      <c r="J8">
        <v>1539</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row>
    <row r="9" spans="1:46">
      <c r="A9" t="s">
        <v>84</v>
      </c>
      <c r="B9">
        <v>1</v>
      </c>
      <c r="C9">
        <v>1</v>
      </c>
      <c r="D9">
        <v>4020</v>
      </c>
      <c r="E9">
        <v>0</v>
      </c>
      <c r="F9">
        <v>0</v>
      </c>
      <c r="G9">
        <v>0</v>
      </c>
      <c r="H9">
        <v>0</v>
      </c>
      <c r="I9">
        <v>1371</v>
      </c>
      <c r="J9">
        <v>0</v>
      </c>
      <c r="K9">
        <v>0</v>
      </c>
      <c r="L9">
        <v>0</v>
      </c>
      <c r="M9">
        <v>0</v>
      </c>
      <c r="N9">
        <v>0</v>
      </c>
      <c r="O9">
        <v>629</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row>
    <row r="10" spans="1:46">
      <c r="A10" t="s">
        <v>84</v>
      </c>
      <c r="B10">
        <v>1</v>
      </c>
      <c r="C10">
        <v>1</v>
      </c>
      <c r="D10">
        <v>4021</v>
      </c>
      <c r="E10">
        <v>0</v>
      </c>
      <c r="F10">
        <v>0</v>
      </c>
      <c r="G10">
        <v>0</v>
      </c>
      <c r="H10">
        <v>0</v>
      </c>
      <c r="I10">
        <v>1111</v>
      </c>
      <c r="J10">
        <v>0</v>
      </c>
      <c r="K10">
        <v>2222</v>
      </c>
      <c r="L10">
        <v>0</v>
      </c>
      <c r="M10">
        <v>0</v>
      </c>
      <c r="N10">
        <v>0</v>
      </c>
      <c r="O10">
        <v>1667</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row>
    <row r="11" spans="1:46">
      <c r="A11" t="s">
        <v>84</v>
      </c>
      <c r="B11">
        <v>1</v>
      </c>
      <c r="C11">
        <v>1</v>
      </c>
      <c r="D11">
        <v>4022</v>
      </c>
      <c r="E11">
        <v>0</v>
      </c>
      <c r="F11">
        <v>0</v>
      </c>
      <c r="G11">
        <v>0</v>
      </c>
      <c r="H11">
        <v>0</v>
      </c>
      <c r="I11">
        <v>0</v>
      </c>
      <c r="J11">
        <v>0</v>
      </c>
      <c r="K11">
        <v>1179</v>
      </c>
      <c r="L11">
        <v>0</v>
      </c>
      <c r="M11">
        <v>0</v>
      </c>
      <c r="N11">
        <v>0</v>
      </c>
      <c r="O11">
        <v>1821</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row>
    <row r="12" spans="1:46">
      <c r="A12" t="s">
        <v>84</v>
      </c>
      <c r="B12">
        <v>1</v>
      </c>
      <c r="C12">
        <v>1</v>
      </c>
      <c r="D12">
        <v>4023</v>
      </c>
      <c r="E12">
        <v>0</v>
      </c>
      <c r="F12">
        <v>0</v>
      </c>
      <c r="G12">
        <v>0</v>
      </c>
      <c r="H12">
        <v>0</v>
      </c>
      <c r="I12">
        <v>0</v>
      </c>
      <c r="J12">
        <v>0</v>
      </c>
      <c r="K12">
        <v>2754</v>
      </c>
      <c r="L12">
        <v>0</v>
      </c>
      <c r="M12">
        <v>0</v>
      </c>
      <c r="N12">
        <v>0</v>
      </c>
      <c r="O12">
        <v>746</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row>
    <row r="13" spans="1:46">
      <c r="A13" t="s">
        <v>84</v>
      </c>
      <c r="B13">
        <v>1</v>
      </c>
      <c r="C13">
        <v>1</v>
      </c>
      <c r="D13">
        <v>4025</v>
      </c>
      <c r="E13">
        <v>0</v>
      </c>
      <c r="F13">
        <v>0</v>
      </c>
      <c r="G13">
        <v>0</v>
      </c>
      <c r="H13">
        <v>865</v>
      </c>
      <c r="I13">
        <v>0</v>
      </c>
      <c r="J13">
        <v>2314</v>
      </c>
      <c r="K13">
        <v>0</v>
      </c>
      <c r="L13">
        <v>188</v>
      </c>
      <c r="M13">
        <v>0</v>
      </c>
      <c r="N13">
        <v>1633</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row>
    <row r="14" spans="1:46">
      <c r="A14" t="s">
        <v>84</v>
      </c>
      <c r="B14">
        <v>1</v>
      </c>
      <c r="C14">
        <v>1</v>
      </c>
      <c r="D14">
        <v>4030</v>
      </c>
      <c r="E14">
        <v>0</v>
      </c>
      <c r="F14">
        <v>0</v>
      </c>
      <c r="G14">
        <v>0</v>
      </c>
      <c r="H14">
        <v>0</v>
      </c>
      <c r="I14">
        <v>12000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row>
    <row r="15" spans="1:46">
      <c r="A15" t="s">
        <v>84</v>
      </c>
      <c r="B15">
        <v>1</v>
      </c>
      <c r="C15">
        <v>1</v>
      </c>
      <c r="D15">
        <v>4035</v>
      </c>
      <c r="E15">
        <v>0</v>
      </c>
      <c r="F15">
        <v>0</v>
      </c>
      <c r="G15">
        <v>0</v>
      </c>
      <c r="H15">
        <v>0</v>
      </c>
      <c r="I15">
        <v>0</v>
      </c>
      <c r="J15">
        <v>0</v>
      </c>
      <c r="K15">
        <v>0</v>
      </c>
      <c r="L15">
        <v>0</v>
      </c>
      <c r="M15">
        <v>0</v>
      </c>
      <c r="N15">
        <v>0</v>
      </c>
      <c r="O15">
        <v>0</v>
      </c>
      <c r="P15">
        <v>20000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row>
    <row r="16" spans="1:46">
      <c r="A16" t="s">
        <v>84</v>
      </c>
      <c r="B16">
        <v>1</v>
      </c>
      <c r="C16">
        <v>1</v>
      </c>
      <c r="D16">
        <v>4045</v>
      </c>
      <c r="E16">
        <v>0</v>
      </c>
      <c r="F16">
        <v>2500</v>
      </c>
      <c r="G16">
        <v>2500</v>
      </c>
      <c r="H16">
        <v>2500</v>
      </c>
      <c r="I16">
        <v>2500</v>
      </c>
      <c r="J16">
        <v>2500</v>
      </c>
      <c r="K16">
        <v>2500</v>
      </c>
      <c r="L16">
        <v>2500</v>
      </c>
      <c r="M16">
        <v>2500</v>
      </c>
      <c r="N16">
        <v>2500</v>
      </c>
      <c r="O16">
        <v>2500</v>
      </c>
      <c r="P16">
        <v>2500</v>
      </c>
      <c r="Q16">
        <v>2500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row>
    <row r="17" spans="1:46">
      <c r="A17" t="s">
        <v>84</v>
      </c>
      <c r="B17">
        <v>1</v>
      </c>
      <c r="C17">
        <v>1</v>
      </c>
      <c r="D17">
        <v>4046</v>
      </c>
      <c r="E17">
        <v>0</v>
      </c>
      <c r="F17">
        <v>0</v>
      </c>
      <c r="G17">
        <v>0</v>
      </c>
      <c r="H17">
        <v>0</v>
      </c>
      <c r="I17">
        <v>0</v>
      </c>
      <c r="J17">
        <v>620</v>
      </c>
      <c r="K17">
        <v>0</v>
      </c>
      <c r="L17">
        <v>4644</v>
      </c>
      <c r="M17">
        <v>413</v>
      </c>
      <c r="N17">
        <v>361</v>
      </c>
      <c r="O17">
        <v>723</v>
      </c>
      <c r="P17">
        <v>1239</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row>
    <row r="18" spans="1:46">
      <c r="A18" t="s">
        <v>84</v>
      </c>
      <c r="B18">
        <v>1</v>
      </c>
      <c r="C18">
        <v>1</v>
      </c>
      <c r="D18">
        <v>4050</v>
      </c>
      <c r="E18">
        <v>0</v>
      </c>
      <c r="F18">
        <v>833</v>
      </c>
      <c r="G18">
        <v>833</v>
      </c>
      <c r="H18">
        <v>833</v>
      </c>
      <c r="I18">
        <v>833</v>
      </c>
      <c r="J18">
        <v>833</v>
      </c>
      <c r="K18">
        <v>833</v>
      </c>
      <c r="L18">
        <v>833</v>
      </c>
      <c r="M18">
        <v>833</v>
      </c>
      <c r="N18">
        <v>833</v>
      </c>
      <c r="O18">
        <v>833</v>
      </c>
      <c r="P18">
        <v>833</v>
      </c>
      <c r="Q18">
        <v>837</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row>
    <row r="19" spans="1:46">
      <c r="A19" t="s">
        <v>84</v>
      </c>
      <c r="B19">
        <v>1</v>
      </c>
      <c r="C19">
        <v>1</v>
      </c>
      <c r="D19">
        <v>4070</v>
      </c>
      <c r="E19">
        <v>0</v>
      </c>
      <c r="F19">
        <v>18956</v>
      </c>
      <c r="G19">
        <v>48</v>
      </c>
      <c r="H19">
        <v>-402</v>
      </c>
      <c r="I19">
        <v>0</v>
      </c>
      <c r="J19">
        <v>151011</v>
      </c>
      <c r="K19">
        <v>3199</v>
      </c>
      <c r="L19">
        <v>12762</v>
      </c>
      <c r="M19">
        <v>0</v>
      </c>
      <c r="N19">
        <v>0</v>
      </c>
      <c r="O19">
        <v>-3574</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row>
    <row r="20" spans="1:46">
      <c r="A20" t="s">
        <v>84</v>
      </c>
      <c r="B20">
        <v>1</v>
      </c>
      <c r="C20">
        <v>1</v>
      </c>
      <c r="D20">
        <v>5001</v>
      </c>
      <c r="E20">
        <v>0</v>
      </c>
      <c r="F20">
        <v>18138</v>
      </c>
      <c r="G20">
        <v>17314</v>
      </c>
      <c r="H20">
        <v>18963</v>
      </c>
      <c r="I20">
        <v>18138</v>
      </c>
      <c r="J20">
        <v>17314</v>
      </c>
      <c r="K20">
        <v>18138</v>
      </c>
      <c r="L20">
        <v>18138</v>
      </c>
      <c r="M20">
        <v>18138</v>
      </c>
      <c r="N20">
        <v>16490</v>
      </c>
      <c r="O20">
        <v>18963</v>
      </c>
      <c r="P20">
        <v>16490</v>
      </c>
      <c r="Q20">
        <v>58966</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row>
    <row r="21" spans="1:46">
      <c r="A21" t="s">
        <v>84</v>
      </c>
      <c r="B21">
        <v>1</v>
      </c>
      <c r="C21">
        <v>1</v>
      </c>
      <c r="D21">
        <v>5002</v>
      </c>
      <c r="E21">
        <v>0</v>
      </c>
      <c r="F21">
        <v>2019</v>
      </c>
      <c r="G21">
        <v>1927</v>
      </c>
      <c r="H21">
        <v>2111</v>
      </c>
      <c r="I21">
        <v>2019</v>
      </c>
      <c r="J21">
        <v>1927</v>
      </c>
      <c r="K21">
        <v>2019</v>
      </c>
      <c r="L21">
        <v>2019</v>
      </c>
      <c r="M21">
        <v>2019</v>
      </c>
      <c r="N21">
        <v>1835</v>
      </c>
      <c r="O21">
        <v>2111</v>
      </c>
      <c r="P21">
        <v>1835</v>
      </c>
      <c r="Q21">
        <v>6564</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row>
    <row r="22" spans="1:46">
      <c r="A22" t="s">
        <v>84</v>
      </c>
      <c r="B22">
        <v>1</v>
      </c>
      <c r="C22">
        <v>1</v>
      </c>
      <c r="D22">
        <v>5010</v>
      </c>
      <c r="E22">
        <v>0</v>
      </c>
      <c r="F22">
        <v>69</v>
      </c>
      <c r="G22">
        <v>69</v>
      </c>
      <c r="H22">
        <v>69</v>
      </c>
      <c r="I22">
        <v>69</v>
      </c>
      <c r="J22">
        <v>69</v>
      </c>
      <c r="K22">
        <v>69</v>
      </c>
      <c r="L22">
        <v>69</v>
      </c>
      <c r="M22">
        <v>69</v>
      </c>
      <c r="N22">
        <v>69</v>
      </c>
      <c r="O22">
        <v>69</v>
      </c>
      <c r="P22">
        <v>69</v>
      </c>
      <c r="Q22">
        <v>66</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row>
    <row r="23" spans="1:46">
      <c r="A23" t="s">
        <v>84</v>
      </c>
      <c r="B23">
        <v>1</v>
      </c>
      <c r="C23">
        <v>1</v>
      </c>
      <c r="D23">
        <v>5011</v>
      </c>
      <c r="E23">
        <v>0</v>
      </c>
      <c r="F23">
        <v>52</v>
      </c>
      <c r="G23">
        <v>52</v>
      </c>
      <c r="H23">
        <v>52</v>
      </c>
      <c r="I23">
        <v>52</v>
      </c>
      <c r="J23">
        <v>52</v>
      </c>
      <c r="K23">
        <v>52</v>
      </c>
      <c r="L23">
        <v>52</v>
      </c>
      <c r="M23">
        <v>52</v>
      </c>
      <c r="N23">
        <v>52</v>
      </c>
      <c r="O23">
        <v>52</v>
      </c>
      <c r="P23">
        <v>52</v>
      </c>
      <c r="Q23">
        <v>53</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row>
    <row r="24" spans="1:46">
      <c r="A24" t="s">
        <v>84</v>
      </c>
      <c r="B24">
        <v>1</v>
      </c>
      <c r="C24">
        <v>1</v>
      </c>
      <c r="D24">
        <v>5013</v>
      </c>
      <c r="E24">
        <v>0</v>
      </c>
      <c r="F24">
        <v>52</v>
      </c>
      <c r="G24">
        <v>52</v>
      </c>
      <c r="H24">
        <v>52</v>
      </c>
      <c r="I24">
        <v>52</v>
      </c>
      <c r="J24">
        <v>52</v>
      </c>
      <c r="K24">
        <v>52</v>
      </c>
      <c r="L24">
        <v>52</v>
      </c>
      <c r="M24">
        <v>52</v>
      </c>
      <c r="N24">
        <v>52</v>
      </c>
      <c r="O24">
        <v>52</v>
      </c>
      <c r="P24">
        <v>52</v>
      </c>
      <c r="Q24">
        <v>53</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row>
    <row r="25" spans="1:46">
      <c r="A25" t="s">
        <v>84</v>
      </c>
      <c r="B25">
        <v>1</v>
      </c>
      <c r="C25">
        <v>1</v>
      </c>
      <c r="D25">
        <v>5014</v>
      </c>
      <c r="E25">
        <v>0</v>
      </c>
      <c r="F25">
        <v>52</v>
      </c>
      <c r="G25">
        <v>52</v>
      </c>
      <c r="H25">
        <v>52</v>
      </c>
      <c r="I25">
        <v>52</v>
      </c>
      <c r="J25">
        <v>52</v>
      </c>
      <c r="K25">
        <v>52</v>
      </c>
      <c r="L25">
        <v>52</v>
      </c>
      <c r="M25">
        <v>52</v>
      </c>
      <c r="N25">
        <v>52</v>
      </c>
      <c r="O25">
        <v>52</v>
      </c>
      <c r="P25">
        <v>52</v>
      </c>
      <c r="Q25">
        <v>53</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row>
    <row r="26" spans="1:46">
      <c r="A26" t="s">
        <v>84</v>
      </c>
      <c r="B26">
        <v>1</v>
      </c>
      <c r="C26">
        <v>1</v>
      </c>
      <c r="D26">
        <v>5020</v>
      </c>
      <c r="E26">
        <v>0</v>
      </c>
      <c r="F26">
        <v>52</v>
      </c>
      <c r="G26">
        <v>52</v>
      </c>
      <c r="H26">
        <v>52</v>
      </c>
      <c r="I26">
        <v>52</v>
      </c>
      <c r="J26">
        <v>52</v>
      </c>
      <c r="K26">
        <v>52</v>
      </c>
      <c r="L26">
        <v>52</v>
      </c>
      <c r="M26">
        <v>52</v>
      </c>
      <c r="N26">
        <v>52</v>
      </c>
      <c r="O26">
        <v>52</v>
      </c>
      <c r="P26">
        <v>52</v>
      </c>
      <c r="Q26">
        <v>53</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row>
    <row r="27" spans="1:46">
      <c r="A27" t="s">
        <v>84</v>
      </c>
      <c r="B27">
        <v>1</v>
      </c>
      <c r="C27">
        <v>1</v>
      </c>
      <c r="D27">
        <v>5021</v>
      </c>
      <c r="E27">
        <v>0</v>
      </c>
      <c r="F27">
        <v>52</v>
      </c>
      <c r="G27">
        <v>52</v>
      </c>
      <c r="H27">
        <v>52</v>
      </c>
      <c r="I27">
        <v>52</v>
      </c>
      <c r="J27">
        <v>52</v>
      </c>
      <c r="K27">
        <v>52</v>
      </c>
      <c r="L27">
        <v>52</v>
      </c>
      <c r="M27">
        <v>52</v>
      </c>
      <c r="N27">
        <v>52</v>
      </c>
      <c r="O27">
        <v>52</v>
      </c>
      <c r="P27">
        <v>52</v>
      </c>
      <c r="Q27">
        <v>53</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row>
    <row r="28" spans="1:46">
      <c r="A28" t="s">
        <v>84</v>
      </c>
      <c r="B28">
        <v>1</v>
      </c>
      <c r="C28">
        <v>1</v>
      </c>
      <c r="D28">
        <v>5022</v>
      </c>
      <c r="E28">
        <v>0</v>
      </c>
      <c r="F28">
        <v>52</v>
      </c>
      <c r="G28">
        <v>52</v>
      </c>
      <c r="H28">
        <v>52</v>
      </c>
      <c r="I28">
        <v>52</v>
      </c>
      <c r="J28">
        <v>52</v>
      </c>
      <c r="K28">
        <v>52</v>
      </c>
      <c r="L28">
        <v>52</v>
      </c>
      <c r="M28">
        <v>52</v>
      </c>
      <c r="N28">
        <v>52</v>
      </c>
      <c r="O28">
        <v>52</v>
      </c>
      <c r="P28">
        <v>52</v>
      </c>
      <c r="Q28">
        <v>53</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row>
    <row r="29" spans="1:46">
      <c r="A29" t="s">
        <v>84</v>
      </c>
      <c r="B29">
        <v>1</v>
      </c>
      <c r="C29">
        <v>1</v>
      </c>
      <c r="D29">
        <v>5023</v>
      </c>
      <c r="E29">
        <v>0</v>
      </c>
      <c r="F29">
        <v>52</v>
      </c>
      <c r="G29">
        <v>52</v>
      </c>
      <c r="H29">
        <v>52</v>
      </c>
      <c r="I29">
        <v>52</v>
      </c>
      <c r="J29">
        <v>52</v>
      </c>
      <c r="K29">
        <v>52</v>
      </c>
      <c r="L29">
        <v>52</v>
      </c>
      <c r="M29">
        <v>52</v>
      </c>
      <c r="N29">
        <v>52</v>
      </c>
      <c r="O29">
        <v>52</v>
      </c>
      <c r="P29">
        <v>52</v>
      </c>
      <c r="Q29">
        <v>53</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row>
    <row r="30" spans="1:46">
      <c r="A30" t="s">
        <v>84</v>
      </c>
      <c r="B30">
        <v>1</v>
      </c>
      <c r="C30">
        <v>1</v>
      </c>
      <c r="D30">
        <v>5024</v>
      </c>
      <c r="E30">
        <v>0</v>
      </c>
      <c r="F30">
        <v>42</v>
      </c>
      <c r="G30">
        <v>42</v>
      </c>
      <c r="H30">
        <v>42</v>
      </c>
      <c r="I30">
        <v>42</v>
      </c>
      <c r="J30">
        <v>42</v>
      </c>
      <c r="K30">
        <v>42</v>
      </c>
      <c r="L30">
        <v>42</v>
      </c>
      <c r="M30">
        <v>42</v>
      </c>
      <c r="N30">
        <v>42</v>
      </c>
      <c r="O30">
        <v>42</v>
      </c>
      <c r="P30">
        <v>42</v>
      </c>
      <c r="Q30">
        <v>38</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row>
    <row r="31" spans="1:46">
      <c r="A31" t="s">
        <v>84</v>
      </c>
      <c r="B31">
        <v>1</v>
      </c>
      <c r="C31">
        <v>1</v>
      </c>
      <c r="D31">
        <v>5025</v>
      </c>
      <c r="E31">
        <v>0</v>
      </c>
      <c r="F31">
        <v>267</v>
      </c>
      <c r="G31">
        <v>267</v>
      </c>
      <c r="H31">
        <v>267</v>
      </c>
      <c r="I31">
        <v>267</v>
      </c>
      <c r="J31">
        <v>267</v>
      </c>
      <c r="K31">
        <v>267</v>
      </c>
      <c r="L31">
        <v>267</v>
      </c>
      <c r="M31">
        <v>267</v>
      </c>
      <c r="N31">
        <v>267</v>
      </c>
      <c r="O31">
        <v>267</v>
      </c>
      <c r="P31">
        <v>267</v>
      </c>
      <c r="Q31">
        <v>263</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row>
    <row r="32" spans="1:46">
      <c r="A32" t="s">
        <v>84</v>
      </c>
      <c r="B32">
        <v>1</v>
      </c>
      <c r="C32">
        <v>1</v>
      </c>
      <c r="D32">
        <v>5100</v>
      </c>
      <c r="E32">
        <v>0</v>
      </c>
      <c r="F32">
        <v>0</v>
      </c>
      <c r="G32">
        <v>0</v>
      </c>
      <c r="H32">
        <v>0</v>
      </c>
      <c r="I32">
        <v>0</v>
      </c>
      <c r="J32">
        <v>0</v>
      </c>
      <c r="K32">
        <v>0</v>
      </c>
      <c r="L32">
        <v>1750</v>
      </c>
      <c r="M32">
        <v>0</v>
      </c>
      <c r="N32">
        <v>1268</v>
      </c>
      <c r="O32">
        <v>0</v>
      </c>
      <c r="P32">
        <v>0</v>
      </c>
      <c r="Q32">
        <v>1982</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row>
    <row r="33" spans="1:46">
      <c r="A33" t="s">
        <v>84</v>
      </c>
      <c r="B33">
        <v>1</v>
      </c>
      <c r="C33">
        <v>1</v>
      </c>
      <c r="D33">
        <v>5101</v>
      </c>
      <c r="E33">
        <v>0</v>
      </c>
      <c r="F33">
        <v>0</v>
      </c>
      <c r="G33">
        <v>0</v>
      </c>
      <c r="H33">
        <v>0</v>
      </c>
      <c r="I33">
        <v>0</v>
      </c>
      <c r="J33">
        <v>0</v>
      </c>
      <c r="K33">
        <v>0</v>
      </c>
      <c r="L33">
        <v>0</v>
      </c>
      <c r="M33">
        <v>845</v>
      </c>
      <c r="N33">
        <v>0</v>
      </c>
      <c r="O33">
        <v>0</v>
      </c>
      <c r="P33">
        <v>0</v>
      </c>
      <c r="Q33">
        <v>1155</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row>
    <row r="34" spans="1:46">
      <c r="A34" t="s">
        <v>84</v>
      </c>
      <c r="B34">
        <v>1</v>
      </c>
      <c r="C34">
        <v>1</v>
      </c>
      <c r="D34">
        <v>5105</v>
      </c>
      <c r="E34">
        <v>0</v>
      </c>
      <c r="F34">
        <v>0</v>
      </c>
      <c r="G34">
        <v>25</v>
      </c>
      <c r="H34">
        <v>0</v>
      </c>
      <c r="I34">
        <v>0</v>
      </c>
      <c r="J34">
        <v>92</v>
      </c>
      <c r="K34">
        <v>0</v>
      </c>
      <c r="L34">
        <v>0</v>
      </c>
      <c r="M34">
        <v>0</v>
      </c>
      <c r="N34">
        <v>0</v>
      </c>
      <c r="O34">
        <v>92</v>
      </c>
      <c r="P34">
        <v>91</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row>
    <row r="35" spans="1:46">
      <c r="A35" t="s">
        <v>84</v>
      </c>
      <c r="B35">
        <v>1</v>
      </c>
      <c r="C35">
        <v>1</v>
      </c>
      <c r="D35">
        <v>5106</v>
      </c>
      <c r="E35">
        <v>0</v>
      </c>
      <c r="F35">
        <v>223</v>
      </c>
      <c r="G35">
        <v>0</v>
      </c>
      <c r="H35">
        <v>0</v>
      </c>
      <c r="I35">
        <v>232</v>
      </c>
      <c r="J35">
        <v>684</v>
      </c>
      <c r="K35">
        <v>625</v>
      </c>
      <c r="L35">
        <v>285</v>
      </c>
      <c r="M35">
        <v>259</v>
      </c>
      <c r="N35">
        <v>820</v>
      </c>
      <c r="O35">
        <v>0</v>
      </c>
      <c r="P35">
        <v>0</v>
      </c>
      <c r="Q35">
        <v>372</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row>
    <row r="36" spans="1:46">
      <c r="A36" t="s">
        <v>84</v>
      </c>
      <c r="B36">
        <v>1</v>
      </c>
      <c r="C36">
        <v>1</v>
      </c>
      <c r="D36">
        <v>5110</v>
      </c>
      <c r="E36">
        <v>0</v>
      </c>
      <c r="F36">
        <v>1500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row>
    <row r="37" spans="1:46">
      <c r="A37" t="s">
        <v>84</v>
      </c>
      <c r="B37">
        <v>1</v>
      </c>
      <c r="C37">
        <v>1</v>
      </c>
      <c r="D37">
        <v>5115</v>
      </c>
      <c r="E37">
        <v>0</v>
      </c>
      <c r="F37">
        <v>0</v>
      </c>
      <c r="G37">
        <v>0</v>
      </c>
      <c r="H37">
        <v>667</v>
      </c>
      <c r="I37">
        <v>0</v>
      </c>
      <c r="J37">
        <v>2533</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row>
    <row r="38" spans="1:46">
      <c r="A38" t="s">
        <v>84</v>
      </c>
      <c r="B38">
        <v>1</v>
      </c>
      <c r="C38">
        <v>1</v>
      </c>
      <c r="D38">
        <v>5117</v>
      </c>
      <c r="E38">
        <v>0</v>
      </c>
      <c r="F38">
        <v>125</v>
      </c>
      <c r="G38">
        <v>125</v>
      </c>
      <c r="H38">
        <v>125</v>
      </c>
      <c r="I38">
        <v>125</v>
      </c>
      <c r="J38">
        <v>125</v>
      </c>
      <c r="K38">
        <v>125</v>
      </c>
      <c r="L38">
        <v>125</v>
      </c>
      <c r="M38">
        <v>125</v>
      </c>
      <c r="N38">
        <v>125</v>
      </c>
      <c r="O38">
        <v>125</v>
      </c>
      <c r="P38">
        <v>125</v>
      </c>
      <c r="Q38">
        <v>125</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row>
    <row r="39" spans="1:46">
      <c r="A39" t="s">
        <v>84</v>
      </c>
      <c r="B39">
        <v>1</v>
      </c>
      <c r="C39">
        <v>1</v>
      </c>
      <c r="D39">
        <v>5120</v>
      </c>
      <c r="E39">
        <v>0</v>
      </c>
      <c r="F39">
        <v>0</v>
      </c>
      <c r="G39">
        <v>0</v>
      </c>
      <c r="H39">
        <v>115</v>
      </c>
      <c r="I39">
        <v>0</v>
      </c>
      <c r="J39">
        <v>1694</v>
      </c>
      <c r="K39">
        <v>0</v>
      </c>
      <c r="L39">
        <v>0</v>
      </c>
      <c r="M39">
        <v>0</v>
      </c>
      <c r="N39">
        <v>0</v>
      </c>
      <c r="O39">
        <v>0</v>
      </c>
      <c r="P39">
        <v>0</v>
      </c>
      <c r="Q39">
        <v>691</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row>
    <row r="40" spans="1:46">
      <c r="A40" t="s">
        <v>84</v>
      </c>
      <c r="B40">
        <v>1</v>
      </c>
      <c r="C40">
        <v>1</v>
      </c>
      <c r="D40">
        <v>5200</v>
      </c>
      <c r="E40">
        <v>0</v>
      </c>
      <c r="F40">
        <v>373</v>
      </c>
      <c r="G40">
        <v>377</v>
      </c>
      <c r="H40">
        <v>326</v>
      </c>
      <c r="I40">
        <v>273</v>
      </c>
      <c r="J40">
        <v>289</v>
      </c>
      <c r="K40">
        <v>408</v>
      </c>
      <c r="L40">
        <v>260</v>
      </c>
      <c r="M40">
        <v>244</v>
      </c>
      <c r="N40">
        <v>244</v>
      </c>
      <c r="O40">
        <v>317</v>
      </c>
      <c r="P40">
        <v>244</v>
      </c>
      <c r="Q40">
        <v>245</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row>
    <row r="41" spans="1:46">
      <c r="A41" t="s">
        <v>84</v>
      </c>
      <c r="B41">
        <v>1</v>
      </c>
      <c r="C41">
        <v>1</v>
      </c>
      <c r="D41">
        <v>5201</v>
      </c>
      <c r="E41">
        <v>0</v>
      </c>
      <c r="F41">
        <v>696</v>
      </c>
      <c r="G41">
        <v>718</v>
      </c>
      <c r="H41">
        <v>840</v>
      </c>
      <c r="I41">
        <v>1083</v>
      </c>
      <c r="J41">
        <v>526</v>
      </c>
      <c r="K41">
        <v>980</v>
      </c>
      <c r="L41">
        <v>1843</v>
      </c>
      <c r="M41">
        <v>544</v>
      </c>
      <c r="N41">
        <v>932</v>
      </c>
      <c r="O41">
        <v>1043</v>
      </c>
      <c r="P41">
        <v>812</v>
      </c>
      <c r="Q41">
        <v>983</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row>
    <row r="42" spans="1:46">
      <c r="A42" t="s">
        <v>84</v>
      </c>
      <c r="B42">
        <v>1</v>
      </c>
      <c r="C42">
        <v>1</v>
      </c>
      <c r="D42">
        <v>5210</v>
      </c>
      <c r="E42">
        <v>0</v>
      </c>
      <c r="F42">
        <v>0</v>
      </c>
      <c r="G42">
        <v>0</v>
      </c>
      <c r="H42">
        <v>0</v>
      </c>
      <c r="I42">
        <v>0</v>
      </c>
      <c r="J42">
        <v>0</v>
      </c>
      <c r="K42">
        <v>0</v>
      </c>
      <c r="L42">
        <v>0</v>
      </c>
      <c r="M42">
        <v>0</v>
      </c>
      <c r="N42">
        <v>533</v>
      </c>
      <c r="O42">
        <v>0</v>
      </c>
      <c r="P42">
        <v>0</v>
      </c>
      <c r="Q42">
        <v>467</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row>
    <row r="43" spans="1:46">
      <c r="A43" t="s">
        <v>84</v>
      </c>
      <c r="B43">
        <v>1</v>
      </c>
      <c r="C43">
        <v>1</v>
      </c>
      <c r="D43">
        <v>5212</v>
      </c>
      <c r="E43">
        <v>0</v>
      </c>
      <c r="F43">
        <v>0</v>
      </c>
      <c r="G43">
        <v>0</v>
      </c>
      <c r="H43">
        <v>0</v>
      </c>
      <c r="I43">
        <v>0</v>
      </c>
      <c r="J43">
        <v>15689</v>
      </c>
      <c r="K43">
        <v>1743</v>
      </c>
      <c r="L43">
        <v>0</v>
      </c>
      <c r="M43">
        <v>368</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row>
    <row r="44" spans="1:46">
      <c r="A44" t="s">
        <v>84</v>
      </c>
      <c r="B44">
        <v>1</v>
      </c>
      <c r="C44">
        <v>1</v>
      </c>
      <c r="D44">
        <v>5215</v>
      </c>
      <c r="E44">
        <v>0</v>
      </c>
      <c r="F44">
        <v>2500</v>
      </c>
      <c r="G44">
        <v>2500</v>
      </c>
      <c r="H44">
        <v>2500</v>
      </c>
      <c r="I44">
        <v>2500</v>
      </c>
      <c r="J44">
        <v>2500</v>
      </c>
      <c r="K44">
        <v>2500</v>
      </c>
      <c r="L44">
        <v>2500</v>
      </c>
      <c r="M44">
        <v>2500</v>
      </c>
      <c r="N44">
        <v>2500</v>
      </c>
      <c r="O44">
        <v>2500</v>
      </c>
      <c r="P44">
        <v>2500</v>
      </c>
      <c r="Q44">
        <v>2500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row>
    <row r="45" spans="1:46">
      <c r="A45" t="s">
        <v>84</v>
      </c>
      <c r="B45">
        <v>1</v>
      </c>
      <c r="C45">
        <v>1</v>
      </c>
      <c r="D45">
        <v>5216</v>
      </c>
      <c r="E45">
        <v>0</v>
      </c>
      <c r="F45">
        <v>686</v>
      </c>
      <c r="G45">
        <v>0</v>
      </c>
      <c r="H45">
        <v>0</v>
      </c>
      <c r="I45">
        <v>0</v>
      </c>
      <c r="J45">
        <v>0</v>
      </c>
      <c r="K45">
        <v>0</v>
      </c>
      <c r="L45">
        <v>0</v>
      </c>
      <c r="M45">
        <v>2184</v>
      </c>
      <c r="N45">
        <v>705</v>
      </c>
      <c r="O45">
        <v>978</v>
      </c>
      <c r="P45">
        <v>3729</v>
      </c>
      <c r="Q45">
        <v>1718</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row>
    <row r="46" spans="1:46">
      <c r="A46" t="s">
        <v>84</v>
      </c>
      <c r="B46">
        <v>1</v>
      </c>
      <c r="C46">
        <v>1</v>
      </c>
      <c r="D46">
        <v>5217</v>
      </c>
      <c r="E46">
        <v>0</v>
      </c>
      <c r="F46">
        <v>417</v>
      </c>
      <c r="G46">
        <v>417</v>
      </c>
      <c r="H46">
        <v>417</v>
      </c>
      <c r="I46">
        <v>417</v>
      </c>
      <c r="J46">
        <v>417</v>
      </c>
      <c r="K46">
        <v>417</v>
      </c>
      <c r="L46">
        <v>417</v>
      </c>
      <c r="M46">
        <v>417</v>
      </c>
      <c r="N46">
        <v>417</v>
      </c>
      <c r="O46">
        <v>417</v>
      </c>
      <c r="P46">
        <v>417</v>
      </c>
      <c r="Q46">
        <v>413</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row>
    <row r="47" spans="1:46">
      <c r="A47" t="s">
        <v>84</v>
      </c>
      <c r="B47">
        <v>1</v>
      </c>
      <c r="C47">
        <v>1</v>
      </c>
      <c r="D47">
        <v>5220</v>
      </c>
      <c r="E47">
        <v>0</v>
      </c>
      <c r="F47">
        <v>0</v>
      </c>
      <c r="G47">
        <v>65</v>
      </c>
      <c r="H47">
        <v>0</v>
      </c>
      <c r="I47">
        <v>167</v>
      </c>
      <c r="J47">
        <v>0</v>
      </c>
      <c r="K47">
        <v>122</v>
      </c>
      <c r="L47">
        <v>408</v>
      </c>
      <c r="M47">
        <v>125</v>
      </c>
      <c r="N47">
        <v>75</v>
      </c>
      <c r="O47">
        <v>169</v>
      </c>
      <c r="P47">
        <v>85</v>
      </c>
      <c r="Q47">
        <v>284</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row>
    <row r="48" spans="1:46">
      <c r="A48" t="s">
        <v>84</v>
      </c>
      <c r="B48">
        <v>1</v>
      </c>
      <c r="C48">
        <v>1</v>
      </c>
      <c r="D48">
        <v>5230</v>
      </c>
      <c r="E48">
        <v>0</v>
      </c>
      <c r="F48">
        <v>2414</v>
      </c>
      <c r="G48">
        <v>2414</v>
      </c>
      <c r="H48">
        <v>2414</v>
      </c>
      <c r="I48">
        <v>2414</v>
      </c>
      <c r="J48">
        <v>2423</v>
      </c>
      <c r="K48">
        <v>2423</v>
      </c>
      <c r="L48">
        <v>2423</v>
      </c>
      <c r="M48">
        <v>3545</v>
      </c>
      <c r="N48">
        <v>2423</v>
      </c>
      <c r="O48">
        <v>2534</v>
      </c>
      <c r="P48">
        <v>2788</v>
      </c>
      <c r="Q48">
        <v>2785</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row>
    <row r="49" spans="1:46">
      <c r="A49" t="s">
        <v>84</v>
      </c>
      <c r="B49">
        <v>1</v>
      </c>
      <c r="C49">
        <v>1</v>
      </c>
      <c r="D49">
        <v>5300</v>
      </c>
      <c r="E49">
        <v>0</v>
      </c>
      <c r="F49">
        <v>0</v>
      </c>
      <c r="G49">
        <v>0</v>
      </c>
      <c r="H49">
        <v>0</v>
      </c>
      <c r="I49">
        <v>0</v>
      </c>
      <c r="J49">
        <v>0</v>
      </c>
      <c r="K49">
        <v>6068</v>
      </c>
      <c r="L49">
        <v>6729</v>
      </c>
      <c r="M49">
        <v>1838</v>
      </c>
      <c r="N49">
        <v>0</v>
      </c>
      <c r="O49">
        <v>9227</v>
      </c>
      <c r="P49">
        <v>9048</v>
      </c>
      <c r="Q49">
        <v>2090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row>
    <row r="50" spans="1:46">
      <c r="A50" t="s">
        <v>84</v>
      </c>
      <c r="B50">
        <v>1</v>
      </c>
      <c r="C50">
        <v>1</v>
      </c>
      <c r="D50">
        <v>5315</v>
      </c>
      <c r="E50">
        <v>0</v>
      </c>
      <c r="F50">
        <v>0</v>
      </c>
      <c r="G50">
        <v>0</v>
      </c>
      <c r="H50">
        <v>0</v>
      </c>
      <c r="I50">
        <v>0</v>
      </c>
      <c r="J50">
        <v>0</v>
      </c>
      <c r="K50">
        <v>0</v>
      </c>
      <c r="L50">
        <v>0</v>
      </c>
      <c r="M50">
        <v>0</v>
      </c>
      <c r="N50">
        <v>0</v>
      </c>
      <c r="O50">
        <v>888</v>
      </c>
      <c r="P50">
        <v>0</v>
      </c>
      <c r="Q50">
        <v>1612</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row>
    <row r="51" spans="1:46">
      <c r="A51" t="s">
        <v>84</v>
      </c>
      <c r="B51">
        <v>1</v>
      </c>
      <c r="C51">
        <v>1</v>
      </c>
      <c r="D51">
        <v>5320</v>
      </c>
      <c r="E51">
        <v>0</v>
      </c>
      <c r="F51">
        <v>0</v>
      </c>
      <c r="G51">
        <v>0</v>
      </c>
      <c r="H51">
        <v>0</v>
      </c>
      <c r="I51">
        <v>0</v>
      </c>
      <c r="J51">
        <v>0</v>
      </c>
      <c r="K51">
        <v>0</v>
      </c>
      <c r="L51">
        <v>2292</v>
      </c>
      <c r="M51">
        <v>934</v>
      </c>
      <c r="N51">
        <v>0</v>
      </c>
      <c r="O51">
        <v>6732</v>
      </c>
      <c r="P51">
        <v>0</v>
      </c>
      <c r="Q51">
        <v>5042</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row>
    <row r="52" spans="1:46">
      <c r="A52" t="s">
        <v>84</v>
      </c>
      <c r="B52">
        <v>1</v>
      </c>
      <c r="C52">
        <v>1</v>
      </c>
      <c r="D52">
        <v>5400</v>
      </c>
      <c r="E52">
        <v>0</v>
      </c>
      <c r="F52">
        <v>30029</v>
      </c>
      <c r="G52">
        <v>32321</v>
      </c>
      <c r="H52">
        <v>31484</v>
      </c>
      <c r="I52">
        <v>31463</v>
      </c>
      <c r="J52">
        <v>33012</v>
      </c>
      <c r="K52">
        <v>29492</v>
      </c>
      <c r="L52">
        <v>32216</v>
      </c>
      <c r="M52">
        <v>30637</v>
      </c>
      <c r="N52">
        <v>30431</v>
      </c>
      <c r="O52">
        <v>31684</v>
      </c>
      <c r="P52">
        <v>27841</v>
      </c>
      <c r="Q52">
        <v>35318</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row>
    <row r="53" spans="1:46">
      <c r="A53" t="s">
        <v>84</v>
      </c>
      <c r="B53">
        <v>1</v>
      </c>
      <c r="C53">
        <v>1</v>
      </c>
      <c r="D53">
        <v>5402</v>
      </c>
      <c r="E53">
        <v>0</v>
      </c>
      <c r="F53">
        <v>3049</v>
      </c>
      <c r="G53">
        <v>2970</v>
      </c>
      <c r="H53">
        <v>2683</v>
      </c>
      <c r="I53">
        <v>2609</v>
      </c>
      <c r="J53">
        <v>2574</v>
      </c>
      <c r="K53">
        <v>2034</v>
      </c>
      <c r="L53">
        <v>2788</v>
      </c>
      <c r="M53">
        <v>3289</v>
      </c>
      <c r="N53">
        <v>3082</v>
      </c>
      <c r="O53">
        <v>4024</v>
      </c>
      <c r="P53">
        <v>2833</v>
      </c>
      <c r="Q53">
        <v>6866</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row>
    <row r="54" spans="1:46">
      <c r="A54" t="s">
        <v>84</v>
      </c>
      <c r="B54">
        <v>1</v>
      </c>
      <c r="C54">
        <v>1</v>
      </c>
      <c r="D54">
        <v>5406</v>
      </c>
      <c r="E54">
        <v>0</v>
      </c>
      <c r="F54">
        <v>667</v>
      </c>
      <c r="G54">
        <v>667</v>
      </c>
      <c r="H54">
        <v>667</v>
      </c>
      <c r="I54">
        <v>667</v>
      </c>
      <c r="J54">
        <v>667</v>
      </c>
      <c r="K54">
        <v>667</v>
      </c>
      <c r="L54">
        <v>667</v>
      </c>
      <c r="M54">
        <v>667</v>
      </c>
      <c r="N54">
        <v>667</v>
      </c>
      <c r="O54">
        <v>667</v>
      </c>
      <c r="P54">
        <v>667</v>
      </c>
      <c r="Q54">
        <v>663</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row>
    <row r="55" spans="1:46">
      <c r="A55" t="s">
        <v>84</v>
      </c>
      <c r="B55">
        <v>1</v>
      </c>
      <c r="C55">
        <v>1</v>
      </c>
      <c r="D55">
        <v>5407</v>
      </c>
      <c r="E55">
        <v>0</v>
      </c>
      <c r="F55">
        <v>0</v>
      </c>
      <c r="G55">
        <v>0</v>
      </c>
      <c r="H55">
        <v>0</v>
      </c>
      <c r="I55">
        <v>0</v>
      </c>
      <c r="J55">
        <v>0</v>
      </c>
      <c r="K55">
        <v>0</v>
      </c>
      <c r="L55">
        <v>0</v>
      </c>
      <c r="M55">
        <v>0</v>
      </c>
      <c r="N55">
        <v>0</v>
      </c>
      <c r="O55">
        <v>100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row>
    <row r="56" spans="1:46">
      <c r="A56" t="s">
        <v>84</v>
      </c>
      <c r="B56">
        <v>1</v>
      </c>
      <c r="C56">
        <v>1</v>
      </c>
      <c r="D56">
        <v>5408</v>
      </c>
      <c r="E56">
        <v>0</v>
      </c>
      <c r="F56">
        <v>0</v>
      </c>
      <c r="G56">
        <v>0</v>
      </c>
      <c r="H56">
        <v>0</v>
      </c>
      <c r="I56">
        <v>0</v>
      </c>
      <c r="J56">
        <v>0</v>
      </c>
      <c r="K56">
        <v>0</v>
      </c>
      <c r="L56">
        <v>0</v>
      </c>
      <c r="M56">
        <v>0</v>
      </c>
      <c r="N56">
        <v>850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row>
    <row r="57" spans="1:46">
      <c r="A57" t="s">
        <v>84</v>
      </c>
      <c r="B57">
        <v>1</v>
      </c>
      <c r="C57">
        <v>1</v>
      </c>
      <c r="D57">
        <v>5415</v>
      </c>
      <c r="E57">
        <v>0</v>
      </c>
      <c r="F57">
        <v>2695</v>
      </c>
      <c r="G57">
        <v>5160</v>
      </c>
      <c r="H57">
        <v>4075</v>
      </c>
      <c r="I57">
        <v>4665</v>
      </c>
      <c r="J57">
        <v>3426</v>
      </c>
      <c r="K57">
        <v>4734</v>
      </c>
      <c r="L57">
        <v>3554</v>
      </c>
      <c r="M57">
        <v>6981</v>
      </c>
      <c r="N57">
        <v>1498</v>
      </c>
      <c r="O57">
        <v>4931</v>
      </c>
      <c r="P57">
        <v>2329</v>
      </c>
      <c r="Q57">
        <v>5952</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row>
    <row r="58" spans="1:46">
      <c r="A58" t="s">
        <v>84</v>
      </c>
      <c r="B58">
        <v>1</v>
      </c>
      <c r="C58">
        <v>1</v>
      </c>
      <c r="D58">
        <v>5416</v>
      </c>
      <c r="E58">
        <v>0</v>
      </c>
      <c r="F58">
        <v>1125</v>
      </c>
      <c r="G58">
        <v>1125</v>
      </c>
      <c r="H58">
        <v>1125</v>
      </c>
      <c r="I58">
        <v>1125</v>
      </c>
      <c r="J58">
        <v>1125</v>
      </c>
      <c r="K58">
        <v>1125</v>
      </c>
      <c r="L58">
        <v>1125</v>
      </c>
      <c r="M58">
        <v>1125</v>
      </c>
      <c r="N58">
        <v>1125</v>
      </c>
      <c r="O58">
        <v>1125</v>
      </c>
      <c r="P58">
        <v>1125</v>
      </c>
      <c r="Q58">
        <v>1125</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row>
    <row r="59" spans="1:46">
      <c r="A59" t="s">
        <v>84</v>
      </c>
      <c r="B59">
        <v>1</v>
      </c>
      <c r="C59">
        <v>1</v>
      </c>
      <c r="D59">
        <v>5417</v>
      </c>
      <c r="E59">
        <v>0</v>
      </c>
      <c r="F59">
        <v>833</v>
      </c>
      <c r="G59">
        <v>833</v>
      </c>
      <c r="H59">
        <v>833</v>
      </c>
      <c r="I59">
        <v>833</v>
      </c>
      <c r="J59">
        <v>833</v>
      </c>
      <c r="K59">
        <v>833</v>
      </c>
      <c r="L59">
        <v>833</v>
      </c>
      <c r="M59">
        <v>833</v>
      </c>
      <c r="N59">
        <v>833</v>
      </c>
      <c r="O59">
        <v>833</v>
      </c>
      <c r="P59">
        <v>833</v>
      </c>
      <c r="Q59">
        <v>837</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row>
    <row r="60" spans="1:46">
      <c r="A60" t="s">
        <v>84</v>
      </c>
      <c r="B60">
        <v>1</v>
      </c>
      <c r="C60">
        <v>1</v>
      </c>
      <c r="D60">
        <v>5418</v>
      </c>
      <c r="E60">
        <v>0</v>
      </c>
      <c r="F60">
        <v>960</v>
      </c>
      <c r="G60">
        <v>0</v>
      </c>
      <c r="H60">
        <v>0</v>
      </c>
      <c r="I60">
        <v>1943</v>
      </c>
      <c r="J60">
        <v>0</v>
      </c>
      <c r="K60">
        <v>125</v>
      </c>
      <c r="L60">
        <v>0</v>
      </c>
      <c r="M60">
        <v>214</v>
      </c>
      <c r="N60">
        <v>3528</v>
      </c>
      <c r="O60">
        <v>21</v>
      </c>
      <c r="P60">
        <v>209</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row>
    <row r="61" spans="1:46">
      <c r="A61" t="s">
        <v>84</v>
      </c>
      <c r="B61">
        <v>1</v>
      </c>
      <c r="C61">
        <v>1</v>
      </c>
      <c r="D61">
        <v>5419</v>
      </c>
      <c r="E61">
        <v>0</v>
      </c>
      <c r="F61">
        <v>83</v>
      </c>
      <c r="G61">
        <v>83</v>
      </c>
      <c r="H61">
        <v>83</v>
      </c>
      <c r="I61">
        <v>83</v>
      </c>
      <c r="J61">
        <v>83</v>
      </c>
      <c r="K61">
        <v>83</v>
      </c>
      <c r="L61">
        <v>83</v>
      </c>
      <c r="M61">
        <v>83</v>
      </c>
      <c r="N61">
        <v>83</v>
      </c>
      <c r="O61">
        <v>83</v>
      </c>
      <c r="P61">
        <v>83</v>
      </c>
      <c r="Q61">
        <v>87</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row>
    <row r="62" spans="1:46">
      <c r="A62" t="s">
        <v>84</v>
      </c>
      <c r="B62">
        <v>1</v>
      </c>
      <c r="C62">
        <v>1</v>
      </c>
      <c r="D62">
        <v>5421</v>
      </c>
      <c r="E62">
        <v>0</v>
      </c>
      <c r="F62">
        <v>0</v>
      </c>
      <c r="G62">
        <v>1452</v>
      </c>
      <c r="H62">
        <v>0</v>
      </c>
      <c r="I62">
        <v>0</v>
      </c>
      <c r="J62">
        <v>756</v>
      </c>
      <c r="K62">
        <v>493</v>
      </c>
      <c r="L62">
        <v>0</v>
      </c>
      <c r="M62">
        <v>11</v>
      </c>
      <c r="N62">
        <v>0</v>
      </c>
      <c r="O62">
        <v>2834</v>
      </c>
      <c r="P62">
        <v>377</v>
      </c>
      <c r="Q62">
        <v>77</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row>
    <row r="63" spans="1:46">
      <c r="A63" t="s">
        <v>84</v>
      </c>
      <c r="B63">
        <v>1</v>
      </c>
      <c r="C63">
        <v>1</v>
      </c>
      <c r="D63">
        <v>5430</v>
      </c>
      <c r="E63">
        <v>0</v>
      </c>
      <c r="F63">
        <v>1064</v>
      </c>
      <c r="G63">
        <v>1336</v>
      </c>
      <c r="H63">
        <v>1284</v>
      </c>
      <c r="I63">
        <v>1372</v>
      </c>
      <c r="J63">
        <v>828</v>
      </c>
      <c r="K63">
        <v>475</v>
      </c>
      <c r="L63">
        <v>2359</v>
      </c>
      <c r="M63">
        <v>1326</v>
      </c>
      <c r="N63">
        <v>1692</v>
      </c>
      <c r="O63">
        <v>1368</v>
      </c>
      <c r="P63">
        <v>156</v>
      </c>
      <c r="Q63">
        <v>2740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row>
    <row r="64" spans="1:46">
      <c r="A64" t="s">
        <v>84</v>
      </c>
      <c r="B64">
        <v>1</v>
      </c>
      <c r="C64">
        <v>1</v>
      </c>
      <c r="D64">
        <v>5435</v>
      </c>
      <c r="E64">
        <v>0</v>
      </c>
      <c r="F64">
        <v>124</v>
      </c>
      <c r="G64">
        <v>331</v>
      </c>
      <c r="H64">
        <v>191</v>
      </c>
      <c r="I64">
        <v>0</v>
      </c>
      <c r="J64">
        <v>2912</v>
      </c>
      <c r="K64">
        <v>0</v>
      </c>
      <c r="L64">
        <v>0</v>
      </c>
      <c r="M64">
        <v>390</v>
      </c>
      <c r="N64">
        <v>0</v>
      </c>
      <c r="O64">
        <v>0</v>
      </c>
      <c r="P64">
        <v>0</v>
      </c>
      <c r="Q64">
        <v>1052</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row>
    <row r="65" spans="1:46">
      <c r="A65" t="s">
        <v>84</v>
      </c>
      <c r="B65">
        <v>1</v>
      </c>
      <c r="C65">
        <v>1</v>
      </c>
      <c r="D65">
        <v>5440</v>
      </c>
      <c r="E65">
        <v>0</v>
      </c>
      <c r="F65">
        <v>544</v>
      </c>
      <c r="G65">
        <v>0</v>
      </c>
      <c r="H65">
        <v>0</v>
      </c>
      <c r="I65">
        <v>534</v>
      </c>
      <c r="J65">
        <v>0</v>
      </c>
      <c r="K65">
        <v>1347</v>
      </c>
      <c r="L65">
        <v>0</v>
      </c>
      <c r="M65">
        <v>2340</v>
      </c>
      <c r="N65">
        <v>1076</v>
      </c>
      <c r="O65">
        <v>1990</v>
      </c>
      <c r="P65">
        <v>2169</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row>
    <row r="66" spans="1:46">
      <c r="A66" t="s">
        <v>84</v>
      </c>
      <c r="B66">
        <v>1</v>
      </c>
      <c r="C66">
        <v>1</v>
      </c>
      <c r="D66">
        <v>5450</v>
      </c>
      <c r="E66">
        <v>0</v>
      </c>
      <c r="F66">
        <v>0</v>
      </c>
      <c r="G66">
        <v>0</v>
      </c>
      <c r="H66">
        <v>0</v>
      </c>
      <c r="I66">
        <v>279</v>
      </c>
      <c r="J66">
        <v>195</v>
      </c>
      <c r="K66">
        <v>21</v>
      </c>
      <c r="L66">
        <v>0</v>
      </c>
      <c r="M66">
        <v>218</v>
      </c>
      <c r="N66">
        <v>0</v>
      </c>
      <c r="O66">
        <v>434</v>
      </c>
      <c r="P66">
        <v>103</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row>
    <row r="67" spans="1:46">
      <c r="A67" t="s">
        <v>84</v>
      </c>
      <c r="B67">
        <v>1</v>
      </c>
      <c r="C67">
        <v>1</v>
      </c>
      <c r="D67">
        <v>5470</v>
      </c>
      <c r="E67">
        <v>0</v>
      </c>
      <c r="F67">
        <v>791</v>
      </c>
      <c r="G67">
        <v>2120</v>
      </c>
      <c r="H67">
        <v>0</v>
      </c>
      <c r="I67">
        <v>0</v>
      </c>
      <c r="J67">
        <v>121</v>
      </c>
      <c r="K67">
        <v>0</v>
      </c>
      <c r="L67">
        <v>677</v>
      </c>
      <c r="M67">
        <v>0</v>
      </c>
      <c r="N67">
        <v>1291</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row>
    <row r="68" spans="1:46">
      <c r="A68" t="s">
        <v>84</v>
      </c>
      <c r="B68">
        <v>1</v>
      </c>
      <c r="C68">
        <v>1</v>
      </c>
      <c r="D68">
        <v>5600</v>
      </c>
      <c r="E68">
        <v>0</v>
      </c>
      <c r="F68">
        <v>3322</v>
      </c>
      <c r="G68">
        <v>2858</v>
      </c>
      <c r="H68">
        <v>3868</v>
      </c>
      <c r="I68">
        <v>5497</v>
      </c>
      <c r="J68">
        <v>4814</v>
      </c>
      <c r="K68">
        <v>4602</v>
      </c>
      <c r="L68">
        <v>4219</v>
      </c>
      <c r="M68">
        <v>3816</v>
      </c>
      <c r="N68">
        <v>4147</v>
      </c>
      <c r="O68">
        <v>5092</v>
      </c>
      <c r="P68">
        <v>4147</v>
      </c>
      <c r="Q68">
        <v>2912</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row>
    <row r="69" spans="1:46">
      <c r="A69" t="s">
        <v>84</v>
      </c>
      <c r="B69">
        <v>1</v>
      </c>
      <c r="C69">
        <v>1</v>
      </c>
      <c r="D69">
        <v>5601</v>
      </c>
      <c r="E69">
        <v>0</v>
      </c>
      <c r="F69">
        <v>303</v>
      </c>
      <c r="G69">
        <v>260</v>
      </c>
      <c r="H69">
        <v>352</v>
      </c>
      <c r="I69">
        <v>501</v>
      </c>
      <c r="J69">
        <v>439</v>
      </c>
      <c r="K69">
        <v>419</v>
      </c>
      <c r="L69">
        <v>384</v>
      </c>
      <c r="M69">
        <v>348</v>
      </c>
      <c r="N69">
        <v>378</v>
      </c>
      <c r="O69">
        <v>464</v>
      </c>
      <c r="P69">
        <v>378</v>
      </c>
      <c r="Q69">
        <v>266</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row>
    <row r="70" spans="1:46">
      <c r="A70" t="s">
        <v>84</v>
      </c>
      <c r="B70">
        <v>1</v>
      </c>
      <c r="C70">
        <v>1</v>
      </c>
      <c r="D70">
        <v>5800</v>
      </c>
      <c r="E70">
        <v>0</v>
      </c>
      <c r="F70">
        <v>10300</v>
      </c>
      <c r="G70">
        <v>12334</v>
      </c>
      <c r="H70">
        <v>13511</v>
      </c>
      <c r="I70">
        <v>13232</v>
      </c>
      <c r="J70">
        <v>11372</v>
      </c>
      <c r="K70">
        <v>10201</v>
      </c>
      <c r="L70">
        <v>10863</v>
      </c>
      <c r="M70">
        <v>12242</v>
      </c>
      <c r="N70">
        <v>12222</v>
      </c>
      <c r="O70">
        <v>14829</v>
      </c>
      <c r="P70">
        <v>12731</v>
      </c>
      <c r="Q70">
        <v>16245</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row>
    <row r="71" spans="1:46">
      <c r="A71" t="s">
        <v>84</v>
      </c>
      <c r="B71">
        <v>1</v>
      </c>
      <c r="C71">
        <v>1</v>
      </c>
      <c r="D71">
        <v>5801</v>
      </c>
      <c r="E71">
        <v>0</v>
      </c>
      <c r="F71">
        <v>880</v>
      </c>
      <c r="G71">
        <v>1058</v>
      </c>
      <c r="H71">
        <v>1154</v>
      </c>
      <c r="I71">
        <v>1137</v>
      </c>
      <c r="J71">
        <v>966</v>
      </c>
      <c r="K71">
        <v>1371</v>
      </c>
      <c r="L71">
        <v>913</v>
      </c>
      <c r="M71">
        <v>1052</v>
      </c>
      <c r="N71">
        <v>1471</v>
      </c>
      <c r="O71">
        <v>1373</v>
      </c>
      <c r="P71">
        <v>963</v>
      </c>
      <c r="Q71">
        <v>3821</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row>
    <row r="72" spans="1:46">
      <c r="A72" t="s">
        <v>84</v>
      </c>
      <c r="B72">
        <v>1</v>
      </c>
      <c r="C72">
        <v>1</v>
      </c>
      <c r="D72">
        <v>5818</v>
      </c>
      <c r="E72">
        <v>0</v>
      </c>
      <c r="F72">
        <v>0</v>
      </c>
      <c r="G72">
        <v>0</v>
      </c>
      <c r="H72">
        <v>276</v>
      </c>
      <c r="I72">
        <v>234</v>
      </c>
      <c r="J72">
        <v>141</v>
      </c>
      <c r="K72">
        <v>0</v>
      </c>
      <c r="L72">
        <v>110</v>
      </c>
      <c r="M72">
        <v>41</v>
      </c>
      <c r="N72">
        <v>538</v>
      </c>
      <c r="O72">
        <v>137</v>
      </c>
      <c r="P72">
        <v>0</v>
      </c>
      <c r="Q72">
        <v>23</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row>
    <row r="73" spans="1:46">
      <c r="A73" t="s">
        <v>84</v>
      </c>
      <c r="B73">
        <v>1</v>
      </c>
      <c r="C73">
        <v>1</v>
      </c>
      <c r="D73">
        <v>5819</v>
      </c>
      <c r="E73">
        <v>0</v>
      </c>
      <c r="F73">
        <v>63</v>
      </c>
      <c r="G73">
        <v>63</v>
      </c>
      <c r="H73">
        <v>63</v>
      </c>
      <c r="I73">
        <v>63</v>
      </c>
      <c r="J73">
        <v>63</v>
      </c>
      <c r="K73">
        <v>63</v>
      </c>
      <c r="L73">
        <v>63</v>
      </c>
      <c r="M73">
        <v>63</v>
      </c>
      <c r="N73">
        <v>63</v>
      </c>
      <c r="O73">
        <v>63</v>
      </c>
      <c r="P73">
        <v>63</v>
      </c>
      <c r="Q73">
        <v>57</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row>
    <row r="74" spans="1:46">
      <c r="A74" t="s">
        <v>84</v>
      </c>
      <c r="B74">
        <v>1</v>
      </c>
      <c r="C74">
        <v>1</v>
      </c>
      <c r="D74">
        <v>5820</v>
      </c>
      <c r="E74">
        <v>0</v>
      </c>
      <c r="F74">
        <v>1625</v>
      </c>
      <c r="G74">
        <v>1625</v>
      </c>
      <c r="H74">
        <v>1625</v>
      </c>
      <c r="I74">
        <v>1625</v>
      </c>
      <c r="J74">
        <v>1625</v>
      </c>
      <c r="K74">
        <v>1625</v>
      </c>
      <c r="L74">
        <v>1625</v>
      </c>
      <c r="M74">
        <v>1625</v>
      </c>
      <c r="N74">
        <v>1625</v>
      </c>
      <c r="O74">
        <v>1625</v>
      </c>
      <c r="P74">
        <v>1625</v>
      </c>
      <c r="Q74">
        <v>1625</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row>
    <row r="75" spans="1:46">
      <c r="A75" t="s">
        <v>84</v>
      </c>
      <c r="B75">
        <v>1</v>
      </c>
      <c r="C75">
        <v>1</v>
      </c>
      <c r="D75">
        <v>5821</v>
      </c>
      <c r="E75">
        <v>0</v>
      </c>
      <c r="F75">
        <v>0</v>
      </c>
      <c r="G75">
        <v>510</v>
      </c>
      <c r="H75">
        <v>0</v>
      </c>
      <c r="I75">
        <v>0</v>
      </c>
      <c r="J75">
        <v>0</v>
      </c>
      <c r="K75">
        <v>0</v>
      </c>
      <c r="L75">
        <v>0</v>
      </c>
      <c r="M75">
        <v>0</v>
      </c>
      <c r="N75">
        <v>4401</v>
      </c>
      <c r="O75">
        <v>0</v>
      </c>
      <c r="P75">
        <v>0</v>
      </c>
      <c r="Q75">
        <v>89</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row>
    <row r="76" spans="1:46">
      <c r="A76" t="s">
        <v>84</v>
      </c>
      <c r="B76">
        <v>1</v>
      </c>
      <c r="C76">
        <v>1</v>
      </c>
      <c r="D76">
        <v>5822</v>
      </c>
      <c r="E76">
        <v>0</v>
      </c>
      <c r="F76">
        <v>167</v>
      </c>
      <c r="G76">
        <v>167</v>
      </c>
      <c r="H76">
        <v>167</v>
      </c>
      <c r="I76">
        <v>167</v>
      </c>
      <c r="J76">
        <v>167</v>
      </c>
      <c r="K76">
        <v>167</v>
      </c>
      <c r="L76">
        <v>167</v>
      </c>
      <c r="M76">
        <v>167</v>
      </c>
      <c r="N76">
        <v>167</v>
      </c>
      <c r="O76">
        <v>167</v>
      </c>
      <c r="P76">
        <v>167</v>
      </c>
      <c r="Q76">
        <v>163</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row>
    <row r="77" spans="1:46">
      <c r="A77" t="s">
        <v>84</v>
      </c>
      <c r="B77">
        <v>1</v>
      </c>
      <c r="C77">
        <v>1</v>
      </c>
      <c r="D77">
        <v>5915</v>
      </c>
      <c r="E77">
        <v>0</v>
      </c>
      <c r="F77">
        <v>1380</v>
      </c>
      <c r="G77">
        <v>807</v>
      </c>
      <c r="H77">
        <v>3395</v>
      </c>
      <c r="I77">
        <v>1650</v>
      </c>
      <c r="J77">
        <v>164</v>
      </c>
      <c r="K77">
        <v>302</v>
      </c>
      <c r="L77">
        <v>476</v>
      </c>
      <c r="M77">
        <v>826</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row>
    <row r="78" spans="1:46">
      <c r="A78" t="s">
        <v>84</v>
      </c>
      <c r="B78">
        <v>1</v>
      </c>
      <c r="C78">
        <v>1</v>
      </c>
      <c r="D78">
        <v>5980</v>
      </c>
      <c r="E78">
        <v>0</v>
      </c>
      <c r="F78">
        <v>3000</v>
      </c>
      <c r="G78">
        <v>2500</v>
      </c>
      <c r="H78">
        <v>3500</v>
      </c>
      <c r="I78">
        <v>3500</v>
      </c>
      <c r="J78">
        <v>3500</v>
      </c>
      <c r="K78">
        <v>3500</v>
      </c>
      <c r="L78">
        <v>3500</v>
      </c>
      <c r="M78">
        <v>2500</v>
      </c>
      <c r="N78">
        <v>1500</v>
      </c>
      <c r="O78">
        <v>1500</v>
      </c>
      <c r="P78">
        <v>1000</v>
      </c>
      <c r="Q78">
        <v>500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row>
    <row r="79" spans="1:46">
      <c r="A79" t="s">
        <v>84</v>
      </c>
      <c r="B79">
        <v>1</v>
      </c>
      <c r="C79">
        <v>1</v>
      </c>
      <c r="D79">
        <v>6000</v>
      </c>
      <c r="E79">
        <v>0</v>
      </c>
      <c r="F79">
        <v>3375</v>
      </c>
      <c r="G79">
        <v>12962</v>
      </c>
      <c r="H79">
        <v>45401</v>
      </c>
      <c r="I79">
        <v>47174</v>
      </c>
      <c r="J79">
        <v>1897</v>
      </c>
      <c r="K79">
        <v>1533</v>
      </c>
      <c r="L79">
        <v>1795</v>
      </c>
      <c r="M79">
        <v>1049</v>
      </c>
      <c r="N79">
        <v>0</v>
      </c>
      <c r="O79">
        <v>4783</v>
      </c>
      <c r="P79">
        <v>18</v>
      </c>
      <c r="Q79">
        <v>13</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row>
    <row r="80" spans="1:46">
      <c r="A80" t="s">
        <v>84</v>
      </c>
      <c r="B80">
        <v>1</v>
      </c>
      <c r="C80">
        <v>1</v>
      </c>
      <c r="D80">
        <v>6002</v>
      </c>
      <c r="E80">
        <v>0</v>
      </c>
      <c r="F80">
        <v>5496</v>
      </c>
      <c r="G80">
        <v>7403</v>
      </c>
      <c r="H80">
        <v>8532</v>
      </c>
      <c r="I80">
        <v>20998</v>
      </c>
      <c r="J80">
        <v>2310</v>
      </c>
      <c r="K80">
        <v>261</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row>
    <row r="81" spans="1:46">
      <c r="A81" t="s">
        <v>84</v>
      </c>
      <c r="B81">
        <v>1</v>
      </c>
      <c r="C81">
        <v>1</v>
      </c>
      <c r="D81">
        <v>6050</v>
      </c>
      <c r="E81">
        <v>0</v>
      </c>
      <c r="F81">
        <v>1250</v>
      </c>
      <c r="G81">
        <v>1250</v>
      </c>
      <c r="H81">
        <v>1250</v>
      </c>
      <c r="I81">
        <v>1250</v>
      </c>
      <c r="J81">
        <v>1250</v>
      </c>
      <c r="K81">
        <v>1250</v>
      </c>
      <c r="L81">
        <v>1250</v>
      </c>
      <c r="M81">
        <v>1250</v>
      </c>
      <c r="N81">
        <v>1250</v>
      </c>
      <c r="O81">
        <v>1250</v>
      </c>
      <c r="P81">
        <v>1250</v>
      </c>
      <c r="Q81">
        <v>1250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row>
    <row r="82" spans="1:46">
      <c r="A82" t="s">
        <v>84</v>
      </c>
      <c r="B82">
        <v>1</v>
      </c>
      <c r="C82">
        <v>1</v>
      </c>
      <c r="D82">
        <v>6099</v>
      </c>
      <c r="E82">
        <v>0</v>
      </c>
      <c r="F82">
        <v>0</v>
      </c>
      <c r="G82">
        <v>1764</v>
      </c>
      <c r="H82">
        <v>1120</v>
      </c>
      <c r="I82">
        <v>908</v>
      </c>
      <c r="J82">
        <v>5721</v>
      </c>
      <c r="K82">
        <v>0</v>
      </c>
      <c r="L82">
        <v>1835</v>
      </c>
      <c r="M82">
        <v>2714</v>
      </c>
      <c r="N82">
        <v>1414</v>
      </c>
      <c r="O82">
        <v>888</v>
      </c>
      <c r="P82">
        <v>1072</v>
      </c>
      <c r="Q82">
        <v>564</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row>
    <row r="83" spans="1:46">
      <c r="A83" t="s">
        <v>84</v>
      </c>
      <c r="B83">
        <v>1</v>
      </c>
      <c r="C83">
        <v>1</v>
      </c>
      <c r="D83">
        <v>6115</v>
      </c>
      <c r="E83">
        <v>0</v>
      </c>
      <c r="F83">
        <v>0</v>
      </c>
      <c r="G83">
        <v>600</v>
      </c>
      <c r="H83">
        <v>59400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row>
    <row r="84" spans="1:46">
      <c r="A84" t="s">
        <v>84</v>
      </c>
      <c r="B84">
        <v>1</v>
      </c>
      <c r="C84">
        <v>1</v>
      </c>
      <c r="D84">
        <v>6300</v>
      </c>
      <c r="E84">
        <v>0</v>
      </c>
      <c r="F84">
        <v>0</v>
      </c>
      <c r="G84">
        <v>0</v>
      </c>
      <c r="H84">
        <v>0</v>
      </c>
      <c r="I84">
        <v>854</v>
      </c>
      <c r="J84">
        <v>13374</v>
      </c>
      <c r="K84">
        <v>3210</v>
      </c>
      <c r="L84">
        <v>1990</v>
      </c>
      <c r="M84">
        <v>0</v>
      </c>
      <c r="N84">
        <v>3071</v>
      </c>
      <c r="O84">
        <v>285</v>
      </c>
      <c r="P84">
        <v>0</v>
      </c>
      <c r="Q84">
        <v>2216</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row>
    <row r="85" spans="1:46">
      <c r="A85" t="s">
        <v>84</v>
      </c>
      <c r="B85">
        <v>1</v>
      </c>
      <c r="C85">
        <v>1</v>
      </c>
      <c r="D85">
        <v>6400</v>
      </c>
      <c r="E85">
        <v>0</v>
      </c>
      <c r="F85">
        <v>0</v>
      </c>
      <c r="G85">
        <v>0</v>
      </c>
      <c r="H85">
        <v>0</v>
      </c>
      <c r="I85">
        <v>1094</v>
      </c>
      <c r="J85">
        <v>333</v>
      </c>
      <c r="K85">
        <v>600</v>
      </c>
      <c r="L85">
        <v>1798</v>
      </c>
      <c r="M85">
        <v>367</v>
      </c>
      <c r="N85">
        <v>9858</v>
      </c>
      <c r="O85">
        <v>4418</v>
      </c>
      <c r="P85">
        <v>5674</v>
      </c>
      <c r="Q85">
        <v>858</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row>
    <row r="86" spans="1:46">
      <c r="A86" t="s">
        <v>84</v>
      </c>
      <c r="B86">
        <v>1</v>
      </c>
      <c r="C86">
        <v>1</v>
      </c>
      <c r="D86">
        <v>6500</v>
      </c>
      <c r="E86">
        <v>0</v>
      </c>
      <c r="F86">
        <v>0</v>
      </c>
      <c r="G86">
        <v>0</v>
      </c>
      <c r="H86">
        <v>0</v>
      </c>
      <c r="I86">
        <v>1014</v>
      </c>
      <c r="J86">
        <v>0</v>
      </c>
      <c r="K86">
        <v>4330</v>
      </c>
      <c r="L86">
        <v>126</v>
      </c>
      <c r="M86">
        <v>448</v>
      </c>
      <c r="N86">
        <v>4751</v>
      </c>
      <c r="O86">
        <v>4492</v>
      </c>
      <c r="P86">
        <v>1856</v>
      </c>
      <c r="Q86">
        <v>5983</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row>
    <row r="87" spans="1:46">
      <c r="A87" t="s">
        <v>84</v>
      </c>
      <c r="B87">
        <v>1</v>
      </c>
      <c r="C87">
        <v>1</v>
      </c>
      <c r="D87">
        <v>6505</v>
      </c>
      <c r="E87">
        <v>0</v>
      </c>
      <c r="F87">
        <v>191</v>
      </c>
      <c r="G87">
        <v>0</v>
      </c>
      <c r="H87">
        <v>0</v>
      </c>
      <c r="I87">
        <v>0</v>
      </c>
      <c r="J87">
        <v>0</v>
      </c>
      <c r="K87">
        <v>0</v>
      </c>
      <c r="L87">
        <v>0</v>
      </c>
      <c r="M87">
        <v>363</v>
      </c>
      <c r="N87">
        <v>1212</v>
      </c>
      <c r="O87">
        <v>364</v>
      </c>
      <c r="P87">
        <v>2233</v>
      </c>
      <c r="Q87">
        <v>137</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row>
    <row r="88" spans="1:46">
      <c r="A88" t="s">
        <v>84</v>
      </c>
      <c r="B88">
        <v>1</v>
      </c>
      <c r="C88">
        <v>1</v>
      </c>
      <c r="D88">
        <v>6510</v>
      </c>
      <c r="E88">
        <v>0</v>
      </c>
      <c r="F88">
        <v>0</v>
      </c>
      <c r="G88">
        <v>0</v>
      </c>
      <c r="H88">
        <v>0</v>
      </c>
      <c r="I88">
        <v>18</v>
      </c>
      <c r="J88">
        <v>178</v>
      </c>
      <c r="K88">
        <v>0</v>
      </c>
      <c r="L88">
        <v>35</v>
      </c>
      <c r="M88">
        <v>0</v>
      </c>
      <c r="N88">
        <v>0</v>
      </c>
      <c r="O88">
        <v>563</v>
      </c>
      <c r="P88">
        <v>365</v>
      </c>
      <c r="Q88">
        <v>91</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row>
    <row r="89" spans="1:46">
      <c r="A89" t="s">
        <v>84</v>
      </c>
      <c r="B89">
        <v>1</v>
      </c>
      <c r="C89">
        <v>1</v>
      </c>
      <c r="D89">
        <v>6700</v>
      </c>
      <c r="E89">
        <v>0</v>
      </c>
      <c r="F89">
        <v>429</v>
      </c>
      <c r="G89">
        <v>786</v>
      </c>
      <c r="H89">
        <v>1737</v>
      </c>
      <c r="I89">
        <v>2532</v>
      </c>
      <c r="J89">
        <v>3012</v>
      </c>
      <c r="K89">
        <v>6393</v>
      </c>
      <c r="L89">
        <v>1129</v>
      </c>
      <c r="M89">
        <v>8407</v>
      </c>
      <c r="N89">
        <v>5535</v>
      </c>
      <c r="O89">
        <v>8848</v>
      </c>
      <c r="P89">
        <v>7787</v>
      </c>
      <c r="Q89">
        <v>3405</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row>
    <row r="90" spans="1:46">
      <c r="A90" t="s">
        <v>84</v>
      </c>
      <c r="B90">
        <v>1</v>
      </c>
      <c r="C90">
        <v>1</v>
      </c>
      <c r="D90">
        <v>6999</v>
      </c>
      <c r="E90">
        <v>0</v>
      </c>
      <c r="F90">
        <v>0</v>
      </c>
      <c r="G90">
        <v>0</v>
      </c>
      <c r="H90">
        <v>0</v>
      </c>
      <c r="I90">
        <v>0</v>
      </c>
      <c r="J90">
        <v>0</v>
      </c>
      <c r="K90">
        <v>0</v>
      </c>
      <c r="L90">
        <v>0</v>
      </c>
      <c r="M90">
        <v>0</v>
      </c>
      <c r="N90">
        <v>0</v>
      </c>
      <c r="O90">
        <v>0</v>
      </c>
      <c r="P90">
        <v>0</v>
      </c>
      <c r="Q90">
        <v>20000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row>
    <row r="91" spans="1:46">
      <c r="A91" t="s">
        <v>84</v>
      </c>
      <c r="B91">
        <v>1</v>
      </c>
      <c r="C91">
        <v>1</v>
      </c>
      <c r="D91">
        <v>7000</v>
      </c>
      <c r="E91">
        <v>0</v>
      </c>
      <c r="F91">
        <v>0</v>
      </c>
      <c r="G91">
        <v>0</v>
      </c>
      <c r="H91">
        <v>0</v>
      </c>
      <c r="I91">
        <v>0</v>
      </c>
      <c r="J91">
        <v>0</v>
      </c>
      <c r="K91">
        <v>357</v>
      </c>
      <c r="L91">
        <v>0</v>
      </c>
      <c r="M91">
        <v>0</v>
      </c>
      <c r="N91">
        <v>0</v>
      </c>
      <c r="O91">
        <v>0</v>
      </c>
      <c r="P91">
        <v>308</v>
      </c>
      <c r="Q91">
        <v>2635</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row>
    <row r="92" spans="1:46">
      <c r="A92" t="s">
        <v>84</v>
      </c>
      <c r="B92">
        <v>1</v>
      </c>
      <c r="C92">
        <v>1</v>
      </c>
      <c r="D92">
        <v>7685</v>
      </c>
      <c r="E92">
        <v>0</v>
      </c>
      <c r="F92">
        <v>12991</v>
      </c>
      <c r="G92">
        <v>13069</v>
      </c>
      <c r="H92">
        <v>12683</v>
      </c>
      <c r="I92">
        <v>12591</v>
      </c>
      <c r="J92">
        <v>12671</v>
      </c>
      <c r="K92">
        <v>12931</v>
      </c>
      <c r="L92">
        <v>13377</v>
      </c>
      <c r="M92">
        <v>12704</v>
      </c>
      <c r="N92">
        <v>12942</v>
      </c>
      <c r="O92">
        <v>12617</v>
      </c>
      <c r="P92">
        <v>12579</v>
      </c>
      <c r="Q92">
        <v>12845</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row>
    <row r="93" spans="1:46">
      <c r="A93" t="s">
        <v>84</v>
      </c>
      <c r="B93">
        <v>1</v>
      </c>
      <c r="C93">
        <v>1</v>
      </c>
      <c r="D93">
        <v>7686</v>
      </c>
      <c r="E93">
        <v>0</v>
      </c>
      <c r="F93">
        <v>1155</v>
      </c>
      <c r="G93">
        <v>1102</v>
      </c>
      <c r="H93">
        <v>1207</v>
      </c>
      <c r="I93">
        <v>1155</v>
      </c>
      <c r="J93">
        <v>1102</v>
      </c>
      <c r="K93">
        <v>1155</v>
      </c>
      <c r="L93">
        <v>1155</v>
      </c>
      <c r="M93">
        <v>1155</v>
      </c>
      <c r="N93">
        <v>1050</v>
      </c>
      <c r="O93">
        <v>1207</v>
      </c>
      <c r="P93">
        <v>1050</v>
      </c>
      <c r="Q93">
        <v>1208</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row>
    <row r="94" spans="1:46">
      <c r="A94" t="s">
        <v>84</v>
      </c>
      <c r="B94">
        <v>1</v>
      </c>
      <c r="C94">
        <v>1</v>
      </c>
      <c r="D94">
        <v>7687</v>
      </c>
      <c r="E94">
        <v>0</v>
      </c>
      <c r="F94">
        <v>136</v>
      </c>
      <c r="G94">
        <v>130</v>
      </c>
      <c r="H94">
        <v>142</v>
      </c>
      <c r="I94">
        <v>136</v>
      </c>
      <c r="J94">
        <v>130</v>
      </c>
      <c r="K94">
        <v>136</v>
      </c>
      <c r="L94">
        <v>136</v>
      </c>
      <c r="M94">
        <v>136</v>
      </c>
      <c r="N94">
        <v>123</v>
      </c>
      <c r="O94">
        <v>142</v>
      </c>
      <c r="P94">
        <v>123</v>
      </c>
      <c r="Q94">
        <v>141</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row>
    <row r="95" spans="1:46">
      <c r="A95" t="s">
        <v>84</v>
      </c>
      <c r="B95">
        <v>1</v>
      </c>
      <c r="C95">
        <v>1</v>
      </c>
      <c r="D95">
        <v>7700</v>
      </c>
      <c r="E95">
        <v>0</v>
      </c>
      <c r="F95">
        <v>12888</v>
      </c>
      <c r="G95">
        <v>13331</v>
      </c>
      <c r="H95">
        <v>10828</v>
      </c>
      <c r="I95">
        <v>12472</v>
      </c>
      <c r="J95">
        <v>13836</v>
      </c>
      <c r="K95">
        <v>14143</v>
      </c>
      <c r="L95">
        <v>13743</v>
      </c>
      <c r="M95">
        <v>14530</v>
      </c>
      <c r="N95">
        <v>16058</v>
      </c>
      <c r="O95">
        <v>16311</v>
      </c>
      <c r="P95">
        <v>13345</v>
      </c>
      <c r="Q95">
        <v>17352</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row>
    <row r="96" spans="1:46">
      <c r="A96" t="s">
        <v>84</v>
      </c>
      <c r="B96">
        <v>1</v>
      </c>
      <c r="C96">
        <v>1</v>
      </c>
      <c r="D96">
        <v>7701</v>
      </c>
      <c r="E96">
        <v>0</v>
      </c>
      <c r="F96">
        <v>1259</v>
      </c>
      <c r="G96">
        <v>1305</v>
      </c>
      <c r="H96">
        <v>1059</v>
      </c>
      <c r="I96">
        <v>1210</v>
      </c>
      <c r="J96">
        <v>1299</v>
      </c>
      <c r="K96">
        <v>1344</v>
      </c>
      <c r="L96">
        <v>1277</v>
      </c>
      <c r="M96">
        <v>1421</v>
      </c>
      <c r="N96">
        <v>1523</v>
      </c>
      <c r="O96">
        <v>1694</v>
      </c>
      <c r="P96">
        <v>1289</v>
      </c>
      <c r="Q96">
        <v>4184</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row>
    <row r="97" spans="1:46">
      <c r="A97" t="s">
        <v>84</v>
      </c>
      <c r="B97">
        <v>1</v>
      </c>
      <c r="C97">
        <v>1</v>
      </c>
      <c r="D97">
        <v>7715</v>
      </c>
      <c r="E97">
        <v>0</v>
      </c>
      <c r="F97">
        <v>1142</v>
      </c>
      <c r="G97">
        <v>478</v>
      </c>
      <c r="H97">
        <v>17</v>
      </c>
      <c r="I97">
        <v>593</v>
      </c>
      <c r="J97">
        <v>124</v>
      </c>
      <c r="K97">
        <v>1005</v>
      </c>
      <c r="L97">
        <v>542</v>
      </c>
      <c r="M97">
        <v>117</v>
      </c>
      <c r="N97">
        <v>737</v>
      </c>
      <c r="O97">
        <v>1259</v>
      </c>
      <c r="P97">
        <v>143</v>
      </c>
      <c r="Q97">
        <v>2843</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row>
    <row r="98" spans="1:46">
      <c r="A98" t="s">
        <v>84</v>
      </c>
      <c r="B98">
        <v>1</v>
      </c>
      <c r="C98">
        <v>1</v>
      </c>
      <c r="D98">
        <v>7716</v>
      </c>
      <c r="E98">
        <v>0</v>
      </c>
      <c r="F98">
        <v>0</v>
      </c>
      <c r="G98">
        <v>0</v>
      </c>
      <c r="H98">
        <v>0</v>
      </c>
      <c r="I98">
        <v>0</v>
      </c>
      <c r="J98">
        <v>0</v>
      </c>
      <c r="K98">
        <v>0</v>
      </c>
      <c r="L98">
        <v>0</v>
      </c>
      <c r="M98">
        <v>0</v>
      </c>
      <c r="N98">
        <v>3500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row>
    <row r="99" spans="1:46">
      <c r="A99" t="s">
        <v>84</v>
      </c>
      <c r="B99">
        <v>1</v>
      </c>
      <c r="C99">
        <v>1</v>
      </c>
      <c r="D99">
        <v>7800</v>
      </c>
      <c r="E99">
        <v>0</v>
      </c>
      <c r="F99">
        <v>6222</v>
      </c>
      <c r="G99">
        <v>6188</v>
      </c>
      <c r="H99">
        <v>5894</v>
      </c>
      <c r="I99">
        <v>7238</v>
      </c>
      <c r="J99">
        <v>7001</v>
      </c>
      <c r="K99">
        <v>6142</v>
      </c>
      <c r="L99">
        <v>6653</v>
      </c>
      <c r="M99">
        <v>6413</v>
      </c>
      <c r="N99">
        <v>6110</v>
      </c>
      <c r="O99">
        <v>6707</v>
      </c>
      <c r="P99">
        <v>6078</v>
      </c>
      <c r="Q99">
        <v>8993</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row>
    <row r="100" spans="1:46">
      <c r="A100" t="s">
        <v>84</v>
      </c>
      <c r="B100">
        <v>1</v>
      </c>
      <c r="C100">
        <v>1</v>
      </c>
      <c r="D100">
        <v>7801</v>
      </c>
      <c r="E100">
        <v>0</v>
      </c>
      <c r="F100">
        <v>635</v>
      </c>
      <c r="G100">
        <v>639</v>
      </c>
      <c r="H100">
        <v>615</v>
      </c>
      <c r="I100">
        <v>745</v>
      </c>
      <c r="J100">
        <v>660</v>
      </c>
      <c r="K100">
        <v>334</v>
      </c>
      <c r="L100">
        <v>330</v>
      </c>
      <c r="M100">
        <v>718</v>
      </c>
      <c r="N100">
        <v>624</v>
      </c>
      <c r="O100">
        <v>717</v>
      </c>
      <c r="P100">
        <v>627</v>
      </c>
      <c r="Q100">
        <v>2162</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row>
    <row r="101" spans="1:46">
      <c r="A101" t="s">
        <v>84</v>
      </c>
      <c r="B101">
        <v>1</v>
      </c>
      <c r="C101">
        <v>1</v>
      </c>
      <c r="D101">
        <v>7803</v>
      </c>
      <c r="E101">
        <v>0</v>
      </c>
      <c r="F101">
        <v>0</v>
      </c>
      <c r="G101">
        <v>0</v>
      </c>
      <c r="H101">
        <v>0</v>
      </c>
      <c r="I101">
        <v>620</v>
      </c>
      <c r="J101">
        <v>0</v>
      </c>
      <c r="K101">
        <v>0</v>
      </c>
      <c r="L101">
        <v>0</v>
      </c>
      <c r="M101">
        <v>1891</v>
      </c>
      <c r="N101">
        <v>0</v>
      </c>
      <c r="O101">
        <v>527</v>
      </c>
      <c r="P101">
        <v>0</v>
      </c>
      <c r="Q101">
        <v>1117</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row>
    <row r="102" spans="1:46">
      <c r="A102" t="s">
        <v>84</v>
      </c>
      <c r="B102">
        <v>1</v>
      </c>
      <c r="C102">
        <v>1</v>
      </c>
      <c r="D102">
        <v>7804</v>
      </c>
      <c r="E102">
        <v>0</v>
      </c>
      <c r="F102">
        <v>0</v>
      </c>
      <c r="G102">
        <v>0</v>
      </c>
      <c r="H102">
        <v>0</v>
      </c>
      <c r="I102">
        <v>811</v>
      </c>
      <c r="J102">
        <v>205</v>
      </c>
      <c r="K102">
        <v>97</v>
      </c>
      <c r="L102">
        <v>0</v>
      </c>
      <c r="M102">
        <v>200</v>
      </c>
      <c r="N102">
        <v>437</v>
      </c>
      <c r="O102">
        <v>1593</v>
      </c>
      <c r="P102">
        <v>0</v>
      </c>
      <c r="Q102">
        <v>657</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row>
    <row r="103" spans="1:46">
      <c r="A103" t="s">
        <v>84</v>
      </c>
      <c r="B103">
        <v>1</v>
      </c>
      <c r="C103">
        <v>1</v>
      </c>
      <c r="D103">
        <v>7806</v>
      </c>
      <c r="E103">
        <v>0</v>
      </c>
      <c r="F103">
        <v>0</v>
      </c>
      <c r="G103">
        <v>0</v>
      </c>
      <c r="H103">
        <v>44</v>
      </c>
      <c r="I103">
        <v>0</v>
      </c>
      <c r="J103">
        <v>76</v>
      </c>
      <c r="K103">
        <v>48</v>
      </c>
      <c r="L103">
        <v>0</v>
      </c>
      <c r="M103">
        <v>10</v>
      </c>
      <c r="N103">
        <v>0</v>
      </c>
      <c r="O103">
        <v>0</v>
      </c>
      <c r="P103">
        <v>5</v>
      </c>
      <c r="Q103">
        <v>217</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row>
    <row r="104" spans="1:46">
      <c r="A104" t="s">
        <v>84</v>
      </c>
      <c r="B104">
        <v>1</v>
      </c>
      <c r="C104">
        <v>1</v>
      </c>
      <c r="D104">
        <v>7815</v>
      </c>
      <c r="E104">
        <v>0</v>
      </c>
      <c r="F104">
        <v>42</v>
      </c>
      <c r="G104">
        <v>0</v>
      </c>
      <c r="H104">
        <v>1602</v>
      </c>
      <c r="I104">
        <v>826</v>
      </c>
      <c r="J104">
        <v>76</v>
      </c>
      <c r="K104">
        <v>910</v>
      </c>
      <c r="L104">
        <v>1002</v>
      </c>
      <c r="M104">
        <v>637</v>
      </c>
      <c r="N104">
        <v>3565</v>
      </c>
      <c r="O104">
        <v>4177</v>
      </c>
      <c r="P104">
        <v>1296</v>
      </c>
      <c r="Q104">
        <v>3367</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row>
    <row r="105" spans="1:46">
      <c r="A105" t="s">
        <v>84</v>
      </c>
      <c r="B105">
        <v>1</v>
      </c>
      <c r="C105">
        <v>1</v>
      </c>
      <c r="D105">
        <v>7870</v>
      </c>
      <c r="E105">
        <v>0</v>
      </c>
      <c r="F105">
        <v>21750</v>
      </c>
      <c r="G105">
        <v>0</v>
      </c>
      <c r="H105">
        <v>0</v>
      </c>
      <c r="I105">
        <v>0</v>
      </c>
      <c r="J105">
        <v>0</v>
      </c>
      <c r="K105">
        <v>21750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row>
    <row r="106" spans="1:46">
      <c r="A106" t="s">
        <v>84</v>
      </c>
      <c r="B106">
        <v>1</v>
      </c>
      <c r="C106">
        <v>1</v>
      </c>
      <c r="D106">
        <v>7871</v>
      </c>
      <c r="E106">
        <v>0</v>
      </c>
      <c r="F106">
        <v>0</v>
      </c>
      <c r="G106">
        <v>0</v>
      </c>
      <c r="H106">
        <v>0</v>
      </c>
      <c r="I106">
        <v>0</v>
      </c>
      <c r="J106">
        <v>0</v>
      </c>
      <c r="K106">
        <v>0</v>
      </c>
      <c r="L106">
        <v>0</v>
      </c>
      <c r="M106">
        <v>0</v>
      </c>
      <c r="N106">
        <v>0</v>
      </c>
      <c r="O106">
        <v>0</v>
      </c>
      <c r="P106">
        <v>0</v>
      </c>
      <c r="Q106">
        <v>3500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row>
    <row r="107" spans="1:46">
      <c r="A107" t="s">
        <v>84</v>
      </c>
      <c r="B107">
        <v>1</v>
      </c>
      <c r="C107">
        <v>1</v>
      </c>
      <c r="D107">
        <v>9990</v>
      </c>
      <c r="E107">
        <v>0</v>
      </c>
      <c r="F107">
        <v>417</v>
      </c>
      <c r="G107">
        <v>417</v>
      </c>
      <c r="H107">
        <v>417</v>
      </c>
      <c r="I107">
        <v>417</v>
      </c>
      <c r="J107">
        <v>417</v>
      </c>
      <c r="K107">
        <v>417</v>
      </c>
      <c r="L107">
        <v>417</v>
      </c>
      <c r="M107">
        <v>417</v>
      </c>
      <c r="N107">
        <v>417</v>
      </c>
      <c r="O107">
        <v>417</v>
      </c>
      <c r="P107">
        <v>417</v>
      </c>
      <c r="Q107">
        <v>413</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row>
    <row r="108" spans="1:46">
      <c r="A108" t="s">
        <v>84</v>
      </c>
      <c r="B108">
        <v>1</v>
      </c>
      <c r="C108">
        <v>1</v>
      </c>
      <c r="D108">
        <v>9999</v>
      </c>
      <c r="E108">
        <v>0</v>
      </c>
      <c r="F108">
        <v>4167</v>
      </c>
      <c r="G108">
        <v>4167</v>
      </c>
      <c r="H108">
        <v>4167</v>
      </c>
      <c r="I108">
        <v>4167</v>
      </c>
      <c r="J108">
        <v>4167</v>
      </c>
      <c r="K108">
        <v>4167</v>
      </c>
      <c r="L108">
        <v>4167</v>
      </c>
      <c r="M108">
        <v>4167</v>
      </c>
      <c r="N108">
        <v>4167</v>
      </c>
      <c r="O108">
        <v>4167</v>
      </c>
      <c r="P108">
        <v>4167</v>
      </c>
      <c r="Q108">
        <v>4163</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row>
    <row r="109" spans="1:46">
      <c r="A109" t="s">
        <v>84</v>
      </c>
      <c r="B109">
        <v>1</v>
      </c>
      <c r="C109">
        <v>2</v>
      </c>
      <c r="D109">
        <v>4000</v>
      </c>
      <c r="E109">
        <v>0</v>
      </c>
      <c r="F109">
        <v>120383</v>
      </c>
      <c r="G109">
        <v>120383</v>
      </c>
      <c r="H109">
        <v>120383</v>
      </c>
      <c r="I109">
        <v>120383</v>
      </c>
      <c r="J109">
        <v>120383</v>
      </c>
      <c r="K109">
        <v>120383</v>
      </c>
      <c r="L109">
        <v>120383</v>
      </c>
      <c r="M109">
        <v>120383</v>
      </c>
      <c r="N109">
        <v>120383</v>
      </c>
      <c r="O109">
        <v>120383</v>
      </c>
      <c r="P109">
        <v>120383</v>
      </c>
      <c r="Q109">
        <v>120387</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row>
    <row r="110" spans="1:46">
      <c r="A110" t="s">
        <v>84</v>
      </c>
      <c r="B110">
        <v>1</v>
      </c>
      <c r="C110">
        <v>2</v>
      </c>
      <c r="D110">
        <v>4003</v>
      </c>
      <c r="E110">
        <v>0</v>
      </c>
      <c r="F110">
        <v>19060</v>
      </c>
      <c r="G110">
        <v>48</v>
      </c>
      <c r="H110">
        <v>-404</v>
      </c>
      <c r="I110">
        <v>-3</v>
      </c>
      <c r="J110">
        <v>151844</v>
      </c>
      <c r="K110">
        <v>3216</v>
      </c>
      <c r="L110">
        <v>13996</v>
      </c>
      <c r="M110">
        <v>-1164</v>
      </c>
      <c r="N110">
        <v>0</v>
      </c>
      <c r="O110">
        <v>35820</v>
      </c>
      <c r="P110">
        <v>-39413</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row>
    <row r="111" spans="1:46">
      <c r="A111" t="s">
        <v>84</v>
      </c>
      <c r="B111">
        <v>1</v>
      </c>
      <c r="C111">
        <v>2</v>
      </c>
      <c r="D111">
        <v>4005</v>
      </c>
      <c r="E111">
        <v>0</v>
      </c>
      <c r="F111">
        <v>0</v>
      </c>
      <c r="G111">
        <v>-365</v>
      </c>
      <c r="H111">
        <v>0</v>
      </c>
      <c r="I111">
        <v>0</v>
      </c>
      <c r="J111">
        <v>2732771</v>
      </c>
      <c r="K111">
        <v>74271</v>
      </c>
      <c r="L111">
        <v>397289</v>
      </c>
      <c r="M111">
        <v>-51267</v>
      </c>
      <c r="N111">
        <v>0</v>
      </c>
      <c r="O111">
        <v>0</v>
      </c>
      <c r="P111">
        <v>-52744</v>
      </c>
      <c r="Q111">
        <v>-99955</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row>
    <row r="112" spans="1:46">
      <c r="A112" t="s">
        <v>84</v>
      </c>
      <c r="B112">
        <v>1</v>
      </c>
      <c r="C112">
        <v>2</v>
      </c>
      <c r="D112">
        <v>4006</v>
      </c>
      <c r="E112">
        <v>0</v>
      </c>
      <c r="F112">
        <v>76376</v>
      </c>
      <c r="G112">
        <v>192</v>
      </c>
      <c r="H112">
        <v>-1618</v>
      </c>
      <c r="I112">
        <v>-14</v>
      </c>
      <c r="J112">
        <v>608453</v>
      </c>
      <c r="K112">
        <v>12887</v>
      </c>
      <c r="L112">
        <v>56085</v>
      </c>
      <c r="M112">
        <v>-4666</v>
      </c>
      <c r="N112">
        <v>0</v>
      </c>
      <c r="O112">
        <v>143513</v>
      </c>
      <c r="P112">
        <v>-157908</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row>
    <row r="113" spans="1:46">
      <c r="A113" t="s">
        <v>84</v>
      </c>
      <c r="B113">
        <v>1</v>
      </c>
      <c r="C113">
        <v>2</v>
      </c>
      <c r="D113">
        <v>4007</v>
      </c>
      <c r="E113">
        <v>0</v>
      </c>
      <c r="F113">
        <v>0</v>
      </c>
      <c r="G113">
        <v>0</v>
      </c>
      <c r="H113">
        <v>2804</v>
      </c>
      <c r="I113">
        <v>-1</v>
      </c>
      <c r="J113">
        <v>7017</v>
      </c>
      <c r="K113">
        <v>69</v>
      </c>
      <c r="L113">
        <v>252</v>
      </c>
      <c r="M113">
        <v>2</v>
      </c>
      <c r="N113">
        <v>0</v>
      </c>
      <c r="O113">
        <v>9986</v>
      </c>
      <c r="P113">
        <v>-129</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row>
    <row r="114" spans="1:46">
      <c r="A114" t="s">
        <v>84</v>
      </c>
      <c r="B114">
        <v>1</v>
      </c>
      <c r="C114">
        <v>2</v>
      </c>
      <c r="D114">
        <v>4008</v>
      </c>
      <c r="E114">
        <v>0</v>
      </c>
      <c r="F114">
        <v>12217</v>
      </c>
      <c r="G114">
        <v>12217</v>
      </c>
      <c r="H114">
        <v>12217</v>
      </c>
      <c r="I114">
        <v>12217</v>
      </c>
      <c r="J114">
        <v>12217</v>
      </c>
      <c r="K114">
        <v>12217</v>
      </c>
      <c r="L114">
        <v>12217</v>
      </c>
      <c r="M114">
        <v>12217</v>
      </c>
      <c r="N114">
        <v>12217</v>
      </c>
      <c r="O114">
        <v>12217</v>
      </c>
      <c r="P114">
        <v>12217</v>
      </c>
      <c r="Q114">
        <v>12213</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row>
    <row r="115" spans="1:46">
      <c r="A115" t="s">
        <v>84</v>
      </c>
      <c r="B115">
        <v>1</v>
      </c>
      <c r="C115">
        <v>2</v>
      </c>
      <c r="D115">
        <v>4009</v>
      </c>
      <c r="E115">
        <v>0</v>
      </c>
      <c r="F115">
        <v>10383</v>
      </c>
      <c r="G115">
        <v>10383</v>
      </c>
      <c r="H115">
        <v>10383</v>
      </c>
      <c r="I115">
        <v>10383</v>
      </c>
      <c r="J115">
        <v>10383</v>
      </c>
      <c r="K115">
        <v>10383</v>
      </c>
      <c r="L115">
        <v>10383</v>
      </c>
      <c r="M115">
        <v>10383</v>
      </c>
      <c r="N115">
        <v>10383</v>
      </c>
      <c r="O115">
        <v>10383</v>
      </c>
      <c r="P115">
        <v>10383</v>
      </c>
      <c r="Q115">
        <v>10387</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row>
    <row r="116" spans="1:46">
      <c r="A116" t="s">
        <v>84</v>
      </c>
      <c r="B116">
        <v>1</v>
      </c>
      <c r="C116">
        <v>2</v>
      </c>
      <c r="D116">
        <v>4010</v>
      </c>
      <c r="E116">
        <v>0</v>
      </c>
      <c r="F116">
        <v>0</v>
      </c>
      <c r="G116">
        <v>0</v>
      </c>
      <c r="H116">
        <v>0</v>
      </c>
      <c r="I116">
        <v>0</v>
      </c>
      <c r="J116">
        <v>0</v>
      </c>
      <c r="K116">
        <v>0</v>
      </c>
      <c r="L116">
        <v>0</v>
      </c>
      <c r="M116">
        <v>0</v>
      </c>
      <c r="N116">
        <v>0</v>
      </c>
      <c r="O116">
        <v>0</v>
      </c>
      <c r="P116">
        <v>0</v>
      </c>
      <c r="Q116">
        <v>51000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row>
    <row r="117" spans="1:46">
      <c r="A117" t="s">
        <v>84</v>
      </c>
      <c r="B117">
        <v>1</v>
      </c>
      <c r="C117">
        <v>2</v>
      </c>
      <c r="D117">
        <v>4015</v>
      </c>
      <c r="E117">
        <v>0</v>
      </c>
      <c r="F117">
        <v>0</v>
      </c>
      <c r="G117">
        <v>0</v>
      </c>
      <c r="H117">
        <v>0</v>
      </c>
      <c r="I117">
        <v>0</v>
      </c>
      <c r="J117">
        <v>6073</v>
      </c>
      <c r="K117">
        <v>0</v>
      </c>
      <c r="L117">
        <v>0</v>
      </c>
      <c r="M117">
        <v>0</v>
      </c>
      <c r="N117">
        <v>0</v>
      </c>
      <c r="O117">
        <v>0</v>
      </c>
      <c r="P117">
        <v>0</v>
      </c>
      <c r="Q117">
        <v>8927</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row>
    <row r="118" spans="1:46">
      <c r="A118" t="s">
        <v>84</v>
      </c>
      <c r="B118">
        <v>1</v>
      </c>
      <c r="C118">
        <v>2</v>
      </c>
      <c r="D118">
        <v>4023</v>
      </c>
      <c r="E118">
        <v>0</v>
      </c>
      <c r="F118">
        <v>500</v>
      </c>
      <c r="G118">
        <v>500</v>
      </c>
      <c r="H118">
        <v>500</v>
      </c>
      <c r="I118">
        <v>500</v>
      </c>
      <c r="J118">
        <v>500</v>
      </c>
      <c r="K118">
        <v>500</v>
      </c>
      <c r="L118">
        <v>500</v>
      </c>
      <c r="M118">
        <v>500</v>
      </c>
      <c r="N118">
        <v>500</v>
      </c>
      <c r="O118">
        <v>500</v>
      </c>
      <c r="P118">
        <v>500</v>
      </c>
      <c r="Q118">
        <v>500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row>
    <row r="119" spans="1:46">
      <c r="A119" t="s">
        <v>84</v>
      </c>
      <c r="B119">
        <v>1</v>
      </c>
      <c r="C119">
        <v>2</v>
      </c>
      <c r="D119">
        <v>4025</v>
      </c>
      <c r="E119">
        <v>0</v>
      </c>
      <c r="F119">
        <v>0</v>
      </c>
      <c r="G119">
        <v>4339</v>
      </c>
      <c r="H119">
        <v>0</v>
      </c>
      <c r="I119">
        <v>0</v>
      </c>
      <c r="J119">
        <v>30444</v>
      </c>
      <c r="K119">
        <v>0</v>
      </c>
      <c r="L119">
        <v>0</v>
      </c>
      <c r="M119">
        <v>0</v>
      </c>
      <c r="N119">
        <v>0</v>
      </c>
      <c r="O119">
        <v>0</v>
      </c>
      <c r="P119">
        <v>0</v>
      </c>
      <c r="Q119">
        <v>217</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row>
    <row r="120" spans="1:46">
      <c r="A120" t="s">
        <v>84</v>
      </c>
      <c r="B120">
        <v>1</v>
      </c>
      <c r="C120">
        <v>2</v>
      </c>
      <c r="D120">
        <v>4030</v>
      </c>
      <c r="E120">
        <v>0</v>
      </c>
      <c r="F120">
        <v>0</v>
      </c>
      <c r="G120">
        <v>0</v>
      </c>
      <c r="H120">
        <v>0</v>
      </c>
      <c r="I120">
        <v>1018</v>
      </c>
      <c r="J120">
        <v>0</v>
      </c>
      <c r="K120">
        <v>10982</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row>
    <row r="121" spans="1:46">
      <c r="A121" t="s">
        <v>84</v>
      </c>
      <c r="B121">
        <v>1</v>
      </c>
      <c r="C121">
        <v>2</v>
      </c>
      <c r="D121">
        <v>4035</v>
      </c>
      <c r="E121">
        <v>0</v>
      </c>
      <c r="F121">
        <v>0</v>
      </c>
      <c r="G121">
        <v>0</v>
      </c>
      <c r="H121">
        <v>0</v>
      </c>
      <c r="I121">
        <v>0</v>
      </c>
      <c r="J121">
        <v>0</v>
      </c>
      <c r="K121">
        <v>0</v>
      </c>
      <c r="L121">
        <v>0</v>
      </c>
      <c r="M121">
        <v>0</v>
      </c>
      <c r="N121">
        <v>0</v>
      </c>
      <c r="O121">
        <v>3806</v>
      </c>
      <c r="P121">
        <v>10945</v>
      </c>
      <c r="Q121">
        <v>5249</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row>
    <row r="122" spans="1:46">
      <c r="A122" t="s">
        <v>84</v>
      </c>
      <c r="B122">
        <v>1</v>
      </c>
      <c r="C122">
        <v>2</v>
      </c>
      <c r="D122">
        <v>4046</v>
      </c>
      <c r="E122">
        <v>0</v>
      </c>
      <c r="F122">
        <v>0</v>
      </c>
      <c r="G122">
        <v>0</v>
      </c>
      <c r="H122">
        <v>0</v>
      </c>
      <c r="I122">
        <v>472</v>
      </c>
      <c r="J122">
        <v>0</v>
      </c>
      <c r="K122">
        <v>3231</v>
      </c>
      <c r="L122">
        <v>0</v>
      </c>
      <c r="M122">
        <v>0</v>
      </c>
      <c r="N122">
        <v>0</v>
      </c>
      <c r="O122">
        <v>660</v>
      </c>
      <c r="P122">
        <v>283</v>
      </c>
      <c r="Q122">
        <v>354</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row>
    <row r="123" spans="1:46">
      <c r="A123" t="s">
        <v>84</v>
      </c>
      <c r="B123">
        <v>1</v>
      </c>
      <c r="C123">
        <v>2</v>
      </c>
      <c r="D123">
        <v>4050</v>
      </c>
      <c r="E123">
        <v>0</v>
      </c>
      <c r="F123">
        <v>1208</v>
      </c>
      <c r="G123">
        <v>522</v>
      </c>
      <c r="H123">
        <v>126</v>
      </c>
      <c r="I123">
        <v>0</v>
      </c>
      <c r="J123">
        <v>0</v>
      </c>
      <c r="K123">
        <v>4273</v>
      </c>
      <c r="L123">
        <v>5092</v>
      </c>
      <c r="M123">
        <v>3906</v>
      </c>
      <c r="N123">
        <v>2282</v>
      </c>
      <c r="O123">
        <v>1334</v>
      </c>
      <c r="P123">
        <v>926</v>
      </c>
      <c r="Q123">
        <v>3331</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row>
    <row r="124" spans="1:46">
      <c r="A124" t="s">
        <v>84</v>
      </c>
      <c r="B124">
        <v>1</v>
      </c>
      <c r="C124">
        <v>2</v>
      </c>
      <c r="D124">
        <v>4051</v>
      </c>
      <c r="E124">
        <v>0</v>
      </c>
      <c r="F124">
        <v>4328</v>
      </c>
      <c r="G124">
        <v>4327</v>
      </c>
      <c r="H124">
        <v>3909</v>
      </c>
      <c r="I124">
        <v>4552</v>
      </c>
      <c r="J124">
        <v>4139</v>
      </c>
      <c r="K124">
        <v>4275</v>
      </c>
      <c r="L124">
        <v>4099</v>
      </c>
      <c r="M124">
        <v>4069</v>
      </c>
      <c r="N124">
        <v>3793</v>
      </c>
      <c r="O124">
        <v>4465</v>
      </c>
      <c r="P124">
        <v>4054</v>
      </c>
      <c r="Q124">
        <v>3990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row>
    <row r="125" spans="1:46">
      <c r="A125" t="s">
        <v>84</v>
      </c>
      <c r="B125">
        <v>1</v>
      </c>
      <c r="C125">
        <v>2</v>
      </c>
      <c r="D125">
        <v>4052</v>
      </c>
      <c r="E125">
        <v>0</v>
      </c>
      <c r="F125">
        <v>681</v>
      </c>
      <c r="G125">
        <v>681</v>
      </c>
      <c r="H125">
        <v>616</v>
      </c>
      <c r="I125">
        <v>723</v>
      </c>
      <c r="J125">
        <v>660</v>
      </c>
      <c r="K125">
        <v>902</v>
      </c>
      <c r="L125">
        <v>984</v>
      </c>
      <c r="M125">
        <v>977</v>
      </c>
      <c r="N125">
        <v>904</v>
      </c>
      <c r="O125">
        <v>1042</v>
      </c>
      <c r="P125">
        <v>880</v>
      </c>
      <c r="Q125">
        <v>950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row>
    <row r="126" spans="1:46">
      <c r="A126" t="s">
        <v>84</v>
      </c>
      <c r="B126">
        <v>1</v>
      </c>
      <c r="C126">
        <v>2</v>
      </c>
      <c r="D126">
        <v>4070</v>
      </c>
      <c r="E126">
        <v>0</v>
      </c>
      <c r="F126">
        <v>16040</v>
      </c>
      <c r="G126">
        <v>40</v>
      </c>
      <c r="H126">
        <v>-340</v>
      </c>
      <c r="I126">
        <v>-3</v>
      </c>
      <c r="J126">
        <v>127781</v>
      </c>
      <c r="K126">
        <v>2706</v>
      </c>
      <c r="L126">
        <v>11778</v>
      </c>
      <c r="M126">
        <v>-980</v>
      </c>
      <c r="N126">
        <v>0</v>
      </c>
      <c r="O126">
        <v>30140</v>
      </c>
      <c r="P126">
        <v>-33162</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row>
    <row r="127" spans="1:46">
      <c r="A127" t="s">
        <v>84</v>
      </c>
      <c r="B127">
        <v>1</v>
      </c>
      <c r="C127">
        <v>2</v>
      </c>
      <c r="D127">
        <v>4999</v>
      </c>
      <c r="E127">
        <v>0</v>
      </c>
      <c r="F127">
        <v>0</v>
      </c>
      <c r="G127">
        <v>0</v>
      </c>
      <c r="H127">
        <v>0</v>
      </c>
      <c r="I127">
        <v>0</v>
      </c>
      <c r="J127">
        <v>0</v>
      </c>
      <c r="K127">
        <v>0</v>
      </c>
      <c r="L127">
        <v>0</v>
      </c>
      <c r="M127">
        <v>78</v>
      </c>
      <c r="N127">
        <v>0</v>
      </c>
      <c r="O127">
        <v>0</v>
      </c>
      <c r="P127">
        <v>4700</v>
      </c>
      <c r="Q127">
        <v>222</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row>
    <row r="128" spans="1:46">
      <c r="A128" t="s">
        <v>84</v>
      </c>
      <c r="B128">
        <v>1</v>
      </c>
      <c r="C128">
        <v>2</v>
      </c>
      <c r="D128">
        <v>5001</v>
      </c>
      <c r="E128">
        <v>0</v>
      </c>
      <c r="F128">
        <v>17958.86</v>
      </c>
      <c r="G128">
        <v>18775.18</v>
      </c>
      <c r="H128">
        <v>17142.55</v>
      </c>
      <c r="I128">
        <v>17958.86</v>
      </c>
      <c r="J128">
        <v>17958.86</v>
      </c>
      <c r="K128">
        <v>17142.55</v>
      </c>
      <c r="L128">
        <v>18775.18</v>
      </c>
      <c r="M128">
        <v>17142.55</v>
      </c>
      <c r="N128">
        <v>17142.55</v>
      </c>
      <c r="O128">
        <v>18775.18</v>
      </c>
      <c r="P128">
        <v>17142.55</v>
      </c>
      <c r="Q128">
        <v>56414.35</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row>
    <row r="129" spans="1:46">
      <c r="A129" t="s">
        <v>84</v>
      </c>
      <c r="B129">
        <v>1</v>
      </c>
      <c r="C129">
        <v>2</v>
      </c>
      <c r="D129">
        <v>5002</v>
      </c>
      <c r="E129">
        <v>0</v>
      </c>
      <c r="F129">
        <v>2008.88</v>
      </c>
      <c r="G129">
        <v>2100.1999999999998</v>
      </c>
      <c r="H129">
        <v>1917.57</v>
      </c>
      <c r="I129">
        <v>2008.88</v>
      </c>
      <c r="J129">
        <v>2008.88</v>
      </c>
      <c r="K129">
        <v>1917.57</v>
      </c>
      <c r="L129">
        <v>2100.1999999999998</v>
      </c>
      <c r="M129">
        <v>1917.57</v>
      </c>
      <c r="N129">
        <v>1917.57</v>
      </c>
      <c r="O129">
        <v>2100.1999999999998</v>
      </c>
      <c r="P129">
        <v>1917.57</v>
      </c>
      <c r="Q129">
        <v>6310.53</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row>
    <row r="130" spans="1:46">
      <c r="A130" t="s">
        <v>84</v>
      </c>
      <c r="B130">
        <v>1</v>
      </c>
      <c r="C130">
        <v>2</v>
      </c>
      <c r="D130">
        <v>5010</v>
      </c>
      <c r="E130">
        <v>0</v>
      </c>
      <c r="F130">
        <v>52</v>
      </c>
      <c r="G130">
        <v>52</v>
      </c>
      <c r="H130">
        <v>52</v>
      </c>
      <c r="I130">
        <v>52</v>
      </c>
      <c r="J130">
        <v>52</v>
      </c>
      <c r="K130">
        <v>52</v>
      </c>
      <c r="L130">
        <v>52</v>
      </c>
      <c r="M130">
        <v>52</v>
      </c>
      <c r="N130">
        <v>52</v>
      </c>
      <c r="O130">
        <v>52</v>
      </c>
      <c r="P130">
        <v>52</v>
      </c>
      <c r="Q130">
        <v>53</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row>
    <row r="131" spans="1:46">
      <c r="A131" t="s">
        <v>84</v>
      </c>
      <c r="B131">
        <v>1</v>
      </c>
      <c r="C131">
        <v>2</v>
      </c>
      <c r="D131">
        <v>5011</v>
      </c>
      <c r="E131">
        <v>0</v>
      </c>
      <c r="F131">
        <v>52</v>
      </c>
      <c r="G131">
        <v>52</v>
      </c>
      <c r="H131">
        <v>52</v>
      </c>
      <c r="I131">
        <v>52</v>
      </c>
      <c r="J131">
        <v>52</v>
      </c>
      <c r="K131">
        <v>52</v>
      </c>
      <c r="L131">
        <v>52</v>
      </c>
      <c r="M131">
        <v>52</v>
      </c>
      <c r="N131">
        <v>52</v>
      </c>
      <c r="O131">
        <v>52</v>
      </c>
      <c r="P131">
        <v>52</v>
      </c>
      <c r="Q131">
        <v>53</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row>
    <row r="132" spans="1:46">
      <c r="A132" t="s">
        <v>84</v>
      </c>
      <c r="B132">
        <v>1</v>
      </c>
      <c r="C132">
        <v>2</v>
      </c>
      <c r="D132">
        <v>5013</v>
      </c>
      <c r="E132">
        <v>0</v>
      </c>
      <c r="F132">
        <v>52</v>
      </c>
      <c r="G132">
        <v>52</v>
      </c>
      <c r="H132">
        <v>52</v>
      </c>
      <c r="I132">
        <v>52</v>
      </c>
      <c r="J132">
        <v>52</v>
      </c>
      <c r="K132">
        <v>52</v>
      </c>
      <c r="L132">
        <v>52</v>
      </c>
      <c r="M132">
        <v>52</v>
      </c>
      <c r="N132">
        <v>52</v>
      </c>
      <c r="O132">
        <v>52</v>
      </c>
      <c r="P132">
        <v>52</v>
      </c>
      <c r="Q132">
        <v>53</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row>
    <row r="133" spans="1:46">
      <c r="A133" t="s">
        <v>84</v>
      </c>
      <c r="B133">
        <v>1</v>
      </c>
      <c r="C133">
        <v>2</v>
      </c>
      <c r="D133">
        <v>5014</v>
      </c>
      <c r="E133">
        <v>0</v>
      </c>
      <c r="F133">
        <v>52</v>
      </c>
      <c r="G133">
        <v>52</v>
      </c>
      <c r="H133">
        <v>52</v>
      </c>
      <c r="I133">
        <v>52</v>
      </c>
      <c r="J133">
        <v>52</v>
      </c>
      <c r="K133">
        <v>52</v>
      </c>
      <c r="L133">
        <v>52</v>
      </c>
      <c r="M133">
        <v>52</v>
      </c>
      <c r="N133">
        <v>52</v>
      </c>
      <c r="O133">
        <v>52</v>
      </c>
      <c r="P133">
        <v>52</v>
      </c>
      <c r="Q133">
        <v>53</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row>
    <row r="134" spans="1:46">
      <c r="A134" t="s">
        <v>84</v>
      </c>
      <c r="B134">
        <v>1</v>
      </c>
      <c r="C134">
        <v>2</v>
      </c>
      <c r="D134">
        <v>5020</v>
      </c>
      <c r="E134">
        <v>0</v>
      </c>
      <c r="F134">
        <v>52</v>
      </c>
      <c r="G134">
        <v>52</v>
      </c>
      <c r="H134">
        <v>52</v>
      </c>
      <c r="I134">
        <v>52</v>
      </c>
      <c r="J134">
        <v>52</v>
      </c>
      <c r="K134">
        <v>52</v>
      </c>
      <c r="L134">
        <v>52</v>
      </c>
      <c r="M134">
        <v>52</v>
      </c>
      <c r="N134">
        <v>52</v>
      </c>
      <c r="O134">
        <v>52</v>
      </c>
      <c r="P134">
        <v>52</v>
      </c>
      <c r="Q134">
        <v>53</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row>
    <row r="135" spans="1:46">
      <c r="A135" t="s">
        <v>84</v>
      </c>
      <c r="B135">
        <v>1</v>
      </c>
      <c r="C135">
        <v>2</v>
      </c>
      <c r="D135">
        <v>5021</v>
      </c>
      <c r="E135">
        <v>0</v>
      </c>
      <c r="F135">
        <v>52</v>
      </c>
      <c r="G135">
        <v>52</v>
      </c>
      <c r="H135">
        <v>52</v>
      </c>
      <c r="I135">
        <v>52</v>
      </c>
      <c r="J135">
        <v>52</v>
      </c>
      <c r="K135">
        <v>52</v>
      </c>
      <c r="L135">
        <v>52</v>
      </c>
      <c r="M135">
        <v>52</v>
      </c>
      <c r="N135">
        <v>52</v>
      </c>
      <c r="O135">
        <v>52</v>
      </c>
      <c r="P135">
        <v>52</v>
      </c>
      <c r="Q135">
        <v>53</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row>
    <row r="136" spans="1:46">
      <c r="A136" t="s">
        <v>84</v>
      </c>
      <c r="B136">
        <v>1</v>
      </c>
      <c r="C136">
        <v>2</v>
      </c>
      <c r="D136">
        <v>5022</v>
      </c>
      <c r="E136">
        <v>0</v>
      </c>
      <c r="F136">
        <v>52</v>
      </c>
      <c r="G136">
        <v>52</v>
      </c>
      <c r="H136">
        <v>52</v>
      </c>
      <c r="I136">
        <v>52</v>
      </c>
      <c r="J136">
        <v>52</v>
      </c>
      <c r="K136">
        <v>52</v>
      </c>
      <c r="L136">
        <v>52</v>
      </c>
      <c r="M136">
        <v>52</v>
      </c>
      <c r="N136">
        <v>52</v>
      </c>
      <c r="O136">
        <v>52</v>
      </c>
      <c r="P136">
        <v>52</v>
      </c>
      <c r="Q136">
        <v>53</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row>
    <row r="137" spans="1:46">
      <c r="A137" t="s">
        <v>84</v>
      </c>
      <c r="B137">
        <v>1</v>
      </c>
      <c r="C137">
        <v>2</v>
      </c>
      <c r="D137">
        <v>5023</v>
      </c>
      <c r="E137">
        <v>0</v>
      </c>
      <c r="F137">
        <v>52</v>
      </c>
      <c r="G137">
        <v>52</v>
      </c>
      <c r="H137">
        <v>52</v>
      </c>
      <c r="I137">
        <v>52</v>
      </c>
      <c r="J137">
        <v>52</v>
      </c>
      <c r="K137">
        <v>52</v>
      </c>
      <c r="L137">
        <v>52</v>
      </c>
      <c r="M137">
        <v>52</v>
      </c>
      <c r="N137">
        <v>52</v>
      </c>
      <c r="O137">
        <v>52</v>
      </c>
      <c r="P137">
        <v>52</v>
      </c>
      <c r="Q137">
        <v>53</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row>
    <row r="138" spans="1:46">
      <c r="A138" t="s">
        <v>84</v>
      </c>
      <c r="B138">
        <v>1</v>
      </c>
      <c r="C138">
        <v>2</v>
      </c>
      <c r="D138">
        <v>5025</v>
      </c>
      <c r="E138">
        <v>0</v>
      </c>
      <c r="F138">
        <v>267</v>
      </c>
      <c r="G138">
        <v>267</v>
      </c>
      <c r="H138">
        <v>267</v>
      </c>
      <c r="I138">
        <v>267</v>
      </c>
      <c r="J138">
        <v>267</v>
      </c>
      <c r="K138">
        <v>267</v>
      </c>
      <c r="L138">
        <v>267</v>
      </c>
      <c r="M138">
        <v>267</v>
      </c>
      <c r="N138">
        <v>267</v>
      </c>
      <c r="O138">
        <v>267</v>
      </c>
      <c r="P138">
        <v>267</v>
      </c>
      <c r="Q138">
        <v>263</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row>
    <row r="139" spans="1:46">
      <c r="A139" t="s">
        <v>84</v>
      </c>
      <c r="B139">
        <v>1</v>
      </c>
      <c r="C139">
        <v>2</v>
      </c>
      <c r="D139">
        <v>5100</v>
      </c>
      <c r="E139">
        <v>0</v>
      </c>
      <c r="F139">
        <v>0</v>
      </c>
      <c r="G139">
        <v>0</v>
      </c>
      <c r="H139">
        <v>0</v>
      </c>
      <c r="I139">
        <v>0</v>
      </c>
      <c r="J139">
        <v>0</v>
      </c>
      <c r="K139">
        <v>0</v>
      </c>
      <c r="L139">
        <v>0</v>
      </c>
      <c r="M139">
        <v>0</v>
      </c>
      <c r="N139">
        <v>0</v>
      </c>
      <c r="O139">
        <v>4121</v>
      </c>
      <c r="P139">
        <v>0</v>
      </c>
      <c r="Q139">
        <v>1879</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row>
    <row r="140" spans="1:46">
      <c r="A140" t="s">
        <v>84</v>
      </c>
      <c r="B140">
        <v>1</v>
      </c>
      <c r="C140">
        <v>2</v>
      </c>
      <c r="D140">
        <v>5101</v>
      </c>
      <c r="E140">
        <v>0</v>
      </c>
      <c r="F140">
        <v>461</v>
      </c>
      <c r="G140">
        <v>373</v>
      </c>
      <c r="H140">
        <v>0</v>
      </c>
      <c r="I140">
        <v>0</v>
      </c>
      <c r="J140">
        <v>454</v>
      </c>
      <c r="K140">
        <v>0</v>
      </c>
      <c r="L140">
        <v>333</v>
      </c>
      <c r="M140">
        <v>0</v>
      </c>
      <c r="N140">
        <v>0</v>
      </c>
      <c r="O140">
        <v>654</v>
      </c>
      <c r="P140">
        <v>0</v>
      </c>
      <c r="Q140">
        <v>1725</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row>
    <row r="141" spans="1:46">
      <c r="A141" t="s">
        <v>84</v>
      </c>
      <c r="B141">
        <v>1</v>
      </c>
      <c r="C141">
        <v>2</v>
      </c>
      <c r="D141">
        <v>5105</v>
      </c>
      <c r="E141">
        <v>0</v>
      </c>
      <c r="F141">
        <v>416</v>
      </c>
      <c r="G141">
        <v>2440</v>
      </c>
      <c r="H141">
        <v>0</v>
      </c>
      <c r="I141">
        <v>0</v>
      </c>
      <c r="J141">
        <v>144</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row>
    <row r="142" spans="1:46">
      <c r="A142" t="s">
        <v>84</v>
      </c>
      <c r="B142">
        <v>1</v>
      </c>
      <c r="C142">
        <v>2</v>
      </c>
      <c r="D142">
        <v>5106</v>
      </c>
      <c r="E142">
        <v>0</v>
      </c>
      <c r="F142">
        <v>0</v>
      </c>
      <c r="G142">
        <v>0</v>
      </c>
      <c r="H142">
        <v>0</v>
      </c>
      <c r="I142">
        <v>0</v>
      </c>
      <c r="J142">
        <v>333</v>
      </c>
      <c r="K142">
        <v>144</v>
      </c>
      <c r="L142">
        <v>413</v>
      </c>
      <c r="M142">
        <v>266</v>
      </c>
      <c r="N142">
        <v>421</v>
      </c>
      <c r="O142">
        <v>934</v>
      </c>
      <c r="P142">
        <v>525</v>
      </c>
      <c r="Q142">
        <v>464</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row>
    <row r="143" spans="1:46">
      <c r="A143" t="s">
        <v>84</v>
      </c>
      <c r="B143">
        <v>1</v>
      </c>
      <c r="C143">
        <v>2</v>
      </c>
      <c r="D143">
        <v>5110</v>
      </c>
      <c r="E143">
        <v>0</v>
      </c>
      <c r="F143">
        <v>1410</v>
      </c>
      <c r="G143">
        <v>90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row>
    <row r="144" spans="1:46">
      <c r="A144" t="s">
        <v>84</v>
      </c>
      <c r="B144">
        <v>1</v>
      </c>
      <c r="C144">
        <v>2</v>
      </c>
      <c r="D144">
        <v>5115</v>
      </c>
      <c r="E144">
        <v>0</v>
      </c>
      <c r="F144">
        <v>0</v>
      </c>
      <c r="G144">
        <v>0</v>
      </c>
      <c r="H144">
        <v>0</v>
      </c>
      <c r="I144">
        <v>0</v>
      </c>
      <c r="J144">
        <v>1894</v>
      </c>
      <c r="K144">
        <v>2117</v>
      </c>
      <c r="L144">
        <v>296</v>
      </c>
      <c r="M144">
        <v>0</v>
      </c>
      <c r="N144">
        <v>0</v>
      </c>
      <c r="O144">
        <v>0</v>
      </c>
      <c r="P144">
        <v>0</v>
      </c>
      <c r="Q144">
        <v>193</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row>
    <row r="145" spans="1:46">
      <c r="A145" t="s">
        <v>84</v>
      </c>
      <c r="B145">
        <v>1</v>
      </c>
      <c r="C145">
        <v>2</v>
      </c>
      <c r="D145">
        <v>5120</v>
      </c>
      <c r="E145">
        <v>0</v>
      </c>
      <c r="F145">
        <v>417</v>
      </c>
      <c r="G145">
        <v>417</v>
      </c>
      <c r="H145">
        <v>417</v>
      </c>
      <c r="I145">
        <v>417</v>
      </c>
      <c r="J145">
        <v>417</v>
      </c>
      <c r="K145">
        <v>417</v>
      </c>
      <c r="L145">
        <v>417</v>
      </c>
      <c r="M145">
        <v>417</v>
      </c>
      <c r="N145">
        <v>417</v>
      </c>
      <c r="O145">
        <v>417</v>
      </c>
      <c r="P145">
        <v>417</v>
      </c>
      <c r="Q145">
        <v>413</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row>
    <row r="146" spans="1:46">
      <c r="A146" t="s">
        <v>84</v>
      </c>
      <c r="B146">
        <v>1</v>
      </c>
      <c r="C146">
        <v>2</v>
      </c>
      <c r="D146">
        <v>5200</v>
      </c>
      <c r="E146">
        <v>0</v>
      </c>
      <c r="F146">
        <v>177</v>
      </c>
      <c r="G146">
        <v>208</v>
      </c>
      <c r="H146">
        <v>195</v>
      </c>
      <c r="I146">
        <v>194</v>
      </c>
      <c r="J146">
        <v>315</v>
      </c>
      <c r="K146">
        <v>266</v>
      </c>
      <c r="L146">
        <v>153</v>
      </c>
      <c r="M146">
        <v>169</v>
      </c>
      <c r="N146">
        <v>168</v>
      </c>
      <c r="O146">
        <v>193</v>
      </c>
      <c r="P146">
        <v>156</v>
      </c>
      <c r="Q146">
        <v>206</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row>
    <row r="147" spans="1:46">
      <c r="A147" t="s">
        <v>84</v>
      </c>
      <c r="B147">
        <v>1</v>
      </c>
      <c r="C147">
        <v>2</v>
      </c>
      <c r="D147">
        <v>5201</v>
      </c>
      <c r="E147">
        <v>0</v>
      </c>
      <c r="F147">
        <v>658</v>
      </c>
      <c r="G147">
        <v>625</v>
      </c>
      <c r="H147">
        <v>789</v>
      </c>
      <c r="I147">
        <v>1091</v>
      </c>
      <c r="J147">
        <v>1211</v>
      </c>
      <c r="K147">
        <v>935</v>
      </c>
      <c r="L147">
        <v>1578</v>
      </c>
      <c r="M147">
        <v>754</v>
      </c>
      <c r="N147">
        <v>709</v>
      </c>
      <c r="O147">
        <v>1016</v>
      </c>
      <c r="P147">
        <v>706</v>
      </c>
      <c r="Q147">
        <v>928</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row>
    <row r="148" spans="1:46">
      <c r="A148" t="s">
        <v>84</v>
      </c>
      <c r="B148">
        <v>1</v>
      </c>
      <c r="C148">
        <v>2</v>
      </c>
      <c r="D148">
        <v>5202</v>
      </c>
      <c r="E148">
        <v>0</v>
      </c>
      <c r="F148">
        <v>42</v>
      </c>
      <c r="G148">
        <v>42</v>
      </c>
      <c r="H148">
        <v>42</v>
      </c>
      <c r="I148">
        <v>42</v>
      </c>
      <c r="J148">
        <v>42</v>
      </c>
      <c r="K148">
        <v>42</v>
      </c>
      <c r="L148">
        <v>42</v>
      </c>
      <c r="M148">
        <v>42</v>
      </c>
      <c r="N148">
        <v>42</v>
      </c>
      <c r="O148">
        <v>42</v>
      </c>
      <c r="P148">
        <v>42</v>
      </c>
      <c r="Q148">
        <v>38</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row>
    <row r="149" spans="1:46">
      <c r="A149" t="s">
        <v>84</v>
      </c>
      <c r="B149">
        <v>1</v>
      </c>
      <c r="C149">
        <v>2</v>
      </c>
      <c r="D149">
        <v>5210</v>
      </c>
      <c r="E149">
        <v>0</v>
      </c>
      <c r="F149">
        <v>268</v>
      </c>
      <c r="G149">
        <v>937</v>
      </c>
      <c r="H149">
        <v>943</v>
      </c>
      <c r="I149">
        <v>0</v>
      </c>
      <c r="J149">
        <v>0</v>
      </c>
      <c r="K149">
        <v>0</v>
      </c>
      <c r="L149">
        <v>0</v>
      </c>
      <c r="M149">
        <v>0</v>
      </c>
      <c r="N149">
        <v>142</v>
      </c>
      <c r="O149">
        <v>0</v>
      </c>
      <c r="P149">
        <v>127</v>
      </c>
      <c r="Q149">
        <v>83</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row>
    <row r="150" spans="1:46">
      <c r="A150" t="s">
        <v>84</v>
      </c>
      <c r="B150">
        <v>1</v>
      </c>
      <c r="C150">
        <v>2</v>
      </c>
      <c r="D150">
        <v>5212</v>
      </c>
      <c r="E150">
        <v>0</v>
      </c>
      <c r="F150">
        <v>0</v>
      </c>
      <c r="G150">
        <v>0</v>
      </c>
      <c r="H150">
        <v>0</v>
      </c>
      <c r="I150">
        <v>0</v>
      </c>
      <c r="J150">
        <v>0</v>
      </c>
      <c r="K150">
        <v>14602</v>
      </c>
      <c r="L150">
        <v>281</v>
      </c>
      <c r="M150">
        <v>2117</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row>
    <row r="151" spans="1:46">
      <c r="A151" t="s">
        <v>84</v>
      </c>
      <c r="B151">
        <v>1</v>
      </c>
      <c r="C151">
        <v>2</v>
      </c>
      <c r="D151">
        <v>5215</v>
      </c>
      <c r="E151">
        <v>0</v>
      </c>
      <c r="F151">
        <v>2500</v>
      </c>
      <c r="G151">
        <v>2500</v>
      </c>
      <c r="H151">
        <v>2500</v>
      </c>
      <c r="I151">
        <v>2500</v>
      </c>
      <c r="J151">
        <v>2500</v>
      </c>
      <c r="K151">
        <v>2500</v>
      </c>
      <c r="L151">
        <v>2500</v>
      </c>
      <c r="M151">
        <v>2500</v>
      </c>
      <c r="N151">
        <v>2500</v>
      </c>
      <c r="O151">
        <v>2500</v>
      </c>
      <c r="P151">
        <v>2500</v>
      </c>
      <c r="Q151">
        <v>2500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row>
    <row r="152" spans="1:46">
      <c r="A152" t="s">
        <v>84</v>
      </c>
      <c r="B152">
        <v>1</v>
      </c>
      <c r="C152">
        <v>2</v>
      </c>
      <c r="D152">
        <v>5216</v>
      </c>
      <c r="E152">
        <v>0</v>
      </c>
      <c r="F152">
        <v>833</v>
      </c>
      <c r="G152">
        <v>833</v>
      </c>
      <c r="H152">
        <v>833</v>
      </c>
      <c r="I152">
        <v>833</v>
      </c>
      <c r="J152">
        <v>833</v>
      </c>
      <c r="K152">
        <v>833</v>
      </c>
      <c r="L152">
        <v>833</v>
      </c>
      <c r="M152">
        <v>833</v>
      </c>
      <c r="N152">
        <v>833</v>
      </c>
      <c r="O152">
        <v>833</v>
      </c>
      <c r="P152">
        <v>833</v>
      </c>
      <c r="Q152">
        <v>837</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row>
    <row r="153" spans="1:46">
      <c r="A153" t="s">
        <v>84</v>
      </c>
      <c r="B153">
        <v>1</v>
      </c>
      <c r="C153">
        <v>2</v>
      </c>
      <c r="D153">
        <v>5217</v>
      </c>
      <c r="E153">
        <v>0</v>
      </c>
      <c r="F153">
        <v>0</v>
      </c>
      <c r="G153">
        <v>2973</v>
      </c>
      <c r="H153">
        <v>0</v>
      </c>
      <c r="I153">
        <v>0</v>
      </c>
      <c r="J153">
        <v>0</v>
      </c>
      <c r="K153">
        <v>0</v>
      </c>
      <c r="L153">
        <v>0</v>
      </c>
      <c r="M153">
        <v>0</v>
      </c>
      <c r="N153">
        <v>274</v>
      </c>
      <c r="O153">
        <v>0</v>
      </c>
      <c r="P153">
        <v>0</v>
      </c>
      <c r="Q153">
        <v>1753</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row>
    <row r="154" spans="1:46">
      <c r="A154" t="s">
        <v>84</v>
      </c>
      <c r="B154">
        <v>1</v>
      </c>
      <c r="C154">
        <v>2</v>
      </c>
      <c r="D154">
        <v>5220</v>
      </c>
      <c r="E154">
        <v>0</v>
      </c>
      <c r="F154">
        <v>214</v>
      </c>
      <c r="G154">
        <v>303</v>
      </c>
      <c r="H154">
        <v>78</v>
      </c>
      <c r="I154">
        <v>77</v>
      </c>
      <c r="J154">
        <v>78</v>
      </c>
      <c r="K154">
        <v>307</v>
      </c>
      <c r="L154">
        <v>0</v>
      </c>
      <c r="M154">
        <v>0</v>
      </c>
      <c r="N154">
        <v>73</v>
      </c>
      <c r="O154">
        <v>94</v>
      </c>
      <c r="P154">
        <v>489</v>
      </c>
      <c r="Q154">
        <v>787</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row>
    <row r="155" spans="1:46">
      <c r="A155" t="s">
        <v>84</v>
      </c>
      <c r="B155">
        <v>1</v>
      </c>
      <c r="C155">
        <v>2</v>
      </c>
      <c r="D155">
        <v>5230</v>
      </c>
      <c r="E155">
        <v>0</v>
      </c>
      <c r="F155">
        <v>1971</v>
      </c>
      <c r="G155">
        <v>1971</v>
      </c>
      <c r="H155">
        <v>1971</v>
      </c>
      <c r="I155">
        <v>1971</v>
      </c>
      <c r="J155">
        <v>1971</v>
      </c>
      <c r="K155">
        <v>1971</v>
      </c>
      <c r="L155">
        <v>1971</v>
      </c>
      <c r="M155">
        <v>1971</v>
      </c>
      <c r="N155">
        <v>1971</v>
      </c>
      <c r="O155">
        <v>1971</v>
      </c>
      <c r="P155">
        <v>1971</v>
      </c>
      <c r="Q155">
        <v>1973</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row>
    <row r="156" spans="1:46">
      <c r="A156" t="s">
        <v>84</v>
      </c>
      <c r="B156">
        <v>1</v>
      </c>
      <c r="C156">
        <v>2</v>
      </c>
      <c r="D156">
        <v>5300</v>
      </c>
      <c r="E156">
        <v>0</v>
      </c>
      <c r="F156">
        <v>0</v>
      </c>
      <c r="G156">
        <v>0</v>
      </c>
      <c r="H156">
        <v>0</v>
      </c>
      <c r="I156">
        <v>1071</v>
      </c>
      <c r="J156">
        <v>0</v>
      </c>
      <c r="K156">
        <v>0</v>
      </c>
      <c r="L156">
        <v>13139</v>
      </c>
      <c r="M156">
        <v>6176</v>
      </c>
      <c r="N156">
        <v>335</v>
      </c>
      <c r="O156">
        <v>10671</v>
      </c>
      <c r="P156">
        <v>131</v>
      </c>
      <c r="Q156">
        <v>3477</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row>
    <row r="157" spans="1:46">
      <c r="A157" t="s">
        <v>84</v>
      </c>
      <c r="B157">
        <v>1</v>
      </c>
      <c r="C157">
        <v>2</v>
      </c>
      <c r="D157">
        <v>5315</v>
      </c>
      <c r="E157">
        <v>0</v>
      </c>
      <c r="F157">
        <v>0</v>
      </c>
      <c r="G157">
        <v>0</v>
      </c>
      <c r="H157">
        <v>0</v>
      </c>
      <c r="I157">
        <v>0</v>
      </c>
      <c r="J157">
        <v>0</v>
      </c>
      <c r="K157">
        <v>0</v>
      </c>
      <c r="L157">
        <v>1477</v>
      </c>
      <c r="M157">
        <v>87</v>
      </c>
      <c r="N157">
        <v>0</v>
      </c>
      <c r="O157">
        <v>0</v>
      </c>
      <c r="P157">
        <v>2360</v>
      </c>
      <c r="Q157">
        <v>576</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row>
    <row r="158" spans="1:46">
      <c r="A158" t="s">
        <v>84</v>
      </c>
      <c r="B158">
        <v>1</v>
      </c>
      <c r="C158">
        <v>2</v>
      </c>
      <c r="D158">
        <v>5320</v>
      </c>
      <c r="E158">
        <v>0</v>
      </c>
      <c r="F158">
        <v>0</v>
      </c>
      <c r="G158">
        <v>0</v>
      </c>
      <c r="H158">
        <v>0</v>
      </c>
      <c r="I158">
        <v>0</v>
      </c>
      <c r="J158">
        <v>0</v>
      </c>
      <c r="K158">
        <v>0</v>
      </c>
      <c r="L158">
        <v>745</v>
      </c>
      <c r="M158">
        <v>0</v>
      </c>
      <c r="N158">
        <v>0</v>
      </c>
      <c r="O158">
        <v>1850</v>
      </c>
      <c r="P158">
        <v>15288</v>
      </c>
      <c r="Q158">
        <v>117</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row>
    <row r="159" spans="1:46">
      <c r="A159" t="s">
        <v>84</v>
      </c>
      <c r="B159">
        <v>1</v>
      </c>
      <c r="C159">
        <v>2</v>
      </c>
      <c r="D159">
        <v>5400</v>
      </c>
      <c r="E159">
        <v>0</v>
      </c>
      <c r="F159">
        <v>30850</v>
      </c>
      <c r="G159">
        <v>30850</v>
      </c>
      <c r="H159">
        <v>30850</v>
      </c>
      <c r="I159">
        <v>30850</v>
      </c>
      <c r="J159">
        <v>30850</v>
      </c>
      <c r="K159">
        <v>30850</v>
      </c>
      <c r="L159">
        <v>30850</v>
      </c>
      <c r="M159">
        <v>30850</v>
      </c>
      <c r="N159">
        <v>30850</v>
      </c>
      <c r="O159">
        <v>30850</v>
      </c>
      <c r="P159">
        <v>30850</v>
      </c>
      <c r="Q159">
        <v>30922</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row>
    <row r="160" spans="1:46">
      <c r="A160" t="s">
        <v>84</v>
      </c>
      <c r="B160">
        <v>1</v>
      </c>
      <c r="C160">
        <v>2</v>
      </c>
      <c r="D160">
        <v>5402</v>
      </c>
      <c r="E160">
        <v>0</v>
      </c>
      <c r="F160">
        <v>3860</v>
      </c>
      <c r="G160">
        <v>3860</v>
      </c>
      <c r="H160">
        <v>3860</v>
      </c>
      <c r="I160">
        <v>3860</v>
      </c>
      <c r="J160">
        <v>3860</v>
      </c>
      <c r="K160">
        <v>3860</v>
      </c>
      <c r="L160">
        <v>3860</v>
      </c>
      <c r="M160">
        <v>3860</v>
      </c>
      <c r="N160">
        <v>3860</v>
      </c>
      <c r="O160">
        <v>3860</v>
      </c>
      <c r="P160">
        <v>3860</v>
      </c>
      <c r="Q160">
        <v>3843</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row>
    <row r="161" spans="1:46">
      <c r="A161" t="s">
        <v>84</v>
      </c>
      <c r="B161">
        <v>1</v>
      </c>
      <c r="C161">
        <v>2</v>
      </c>
      <c r="D161">
        <v>5406</v>
      </c>
      <c r="E161">
        <v>0</v>
      </c>
      <c r="F161">
        <v>667</v>
      </c>
      <c r="G161">
        <v>667</v>
      </c>
      <c r="H161">
        <v>667</v>
      </c>
      <c r="I161">
        <v>667</v>
      </c>
      <c r="J161">
        <v>667</v>
      </c>
      <c r="K161">
        <v>667</v>
      </c>
      <c r="L161">
        <v>667</v>
      </c>
      <c r="M161">
        <v>667</v>
      </c>
      <c r="N161">
        <v>667</v>
      </c>
      <c r="O161">
        <v>667</v>
      </c>
      <c r="P161">
        <v>667</v>
      </c>
      <c r="Q161">
        <v>663</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row>
    <row r="162" spans="1:46">
      <c r="A162" t="s">
        <v>84</v>
      </c>
      <c r="B162">
        <v>1</v>
      </c>
      <c r="C162">
        <v>2</v>
      </c>
      <c r="D162">
        <v>5407</v>
      </c>
      <c r="E162">
        <v>0</v>
      </c>
      <c r="F162">
        <v>0</v>
      </c>
      <c r="G162">
        <v>0</v>
      </c>
      <c r="H162">
        <v>0</v>
      </c>
      <c r="I162">
        <v>0</v>
      </c>
      <c r="J162">
        <v>0</v>
      </c>
      <c r="K162">
        <v>50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row>
    <row r="163" spans="1:46">
      <c r="A163" t="s">
        <v>84</v>
      </c>
      <c r="B163">
        <v>1</v>
      </c>
      <c r="C163">
        <v>2</v>
      </c>
      <c r="D163">
        <v>5408</v>
      </c>
      <c r="E163">
        <v>0</v>
      </c>
      <c r="F163">
        <v>0</v>
      </c>
      <c r="G163">
        <v>0</v>
      </c>
      <c r="H163">
        <v>0</v>
      </c>
      <c r="I163">
        <v>0</v>
      </c>
      <c r="J163">
        <v>0</v>
      </c>
      <c r="K163">
        <v>0</v>
      </c>
      <c r="L163">
        <v>0</v>
      </c>
      <c r="M163">
        <v>0</v>
      </c>
      <c r="N163">
        <v>850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row>
    <row r="164" spans="1:46">
      <c r="A164" t="s">
        <v>84</v>
      </c>
      <c r="B164">
        <v>1</v>
      </c>
      <c r="C164">
        <v>2</v>
      </c>
      <c r="D164">
        <v>5410</v>
      </c>
      <c r="E164">
        <v>0</v>
      </c>
      <c r="F164">
        <v>0</v>
      </c>
      <c r="G164">
        <v>0</v>
      </c>
      <c r="H164">
        <v>0</v>
      </c>
      <c r="I164">
        <v>0</v>
      </c>
      <c r="J164">
        <v>1010980</v>
      </c>
      <c r="K164">
        <v>0</v>
      </c>
      <c r="L164">
        <v>0</v>
      </c>
      <c r="M164">
        <v>0</v>
      </c>
      <c r="N164">
        <v>746526</v>
      </c>
      <c r="O164">
        <v>0</v>
      </c>
      <c r="P164">
        <v>1242849</v>
      </c>
      <c r="Q164">
        <v>-355</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row>
    <row r="165" spans="1:46">
      <c r="A165" t="s">
        <v>84</v>
      </c>
      <c r="B165">
        <v>1</v>
      </c>
      <c r="C165">
        <v>2</v>
      </c>
      <c r="D165">
        <v>5415</v>
      </c>
      <c r="E165">
        <v>0</v>
      </c>
      <c r="F165">
        <v>1963</v>
      </c>
      <c r="G165">
        <v>3982</v>
      </c>
      <c r="H165">
        <v>3019</v>
      </c>
      <c r="I165">
        <v>28219</v>
      </c>
      <c r="J165">
        <v>3381</v>
      </c>
      <c r="K165">
        <v>2420</v>
      </c>
      <c r="L165">
        <v>3192</v>
      </c>
      <c r="M165">
        <v>2494</v>
      </c>
      <c r="N165">
        <v>2303</v>
      </c>
      <c r="O165">
        <v>2564</v>
      </c>
      <c r="P165">
        <v>3133</v>
      </c>
      <c r="Q165">
        <v>5330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row>
    <row r="166" spans="1:46">
      <c r="A166" t="s">
        <v>84</v>
      </c>
      <c r="B166">
        <v>1</v>
      </c>
      <c r="C166">
        <v>2</v>
      </c>
      <c r="D166">
        <v>5418</v>
      </c>
      <c r="E166">
        <v>0</v>
      </c>
      <c r="F166">
        <v>417</v>
      </c>
      <c r="G166">
        <v>417</v>
      </c>
      <c r="H166">
        <v>416</v>
      </c>
      <c r="I166">
        <v>417</v>
      </c>
      <c r="J166">
        <v>417</v>
      </c>
      <c r="K166">
        <v>416</v>
      </c>
      <c r="L166">
        <v>417</v>
      </c>
      <c r="M166">
        <v>417</v>
      </c>
      <c r="N166">
        <v>416</v>
      </c>
      <c r="O166">
        <v>417</v>
      </c>
      <c r="P166">
        <v>417</v>
      </c>
      <c r="Q166">
        <v>416</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row>
    <row r="167" spans="1:46">
      <c r="A167" t="s">
        <v>84</v>
      </c>
      <c r="B167">
        <v>1</v>
      </c>
      <c r="C167">
        <v>2</v>
      </c>
      <c r="D167">
        <v>5419</v>
      </c>
      <c r="E167">
        <v>0</v>
      </c>
      <c r="F167">
        <v>83</v>
      </c>
      <c r="G167">
        <v>83</v>
      </c>
      <c r="H167">
        <v>84</v>
      </c>
      <c r="I167">
        <v>83</v>
      </c>
      <c r="J167">
        <v>83</v>
      </c>
      <c r="K167">
        <v>84</v>
      </c>
      <c r="L167">
        <v>83</v>
      </c>
      <c r="M167">
        <v>83</v>
      </c>
      <c r="N167">
        <v>84</v>
      </c>
      <c r="O167">
        <v>83</v>
      </c>
      <c r="P167">
        <v>83</v>
      </c>
      <c r="Q167">
        <v>84</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row>
    <row r="168" spans="1:46">
      <c r="A168" t="s">
        <v>84</v>
      </c>
      <c r="B168">
        <v>1</v>
      </c>
      <c r="C168">
        <v>2</v>
      </c>
      <c r="D168">
        <v>5420</v>
      </c>
      <c r="E168">
        <v>0</v>
      </c>
      <c r="F168">
        <v>3728</v>
      </c>
      <c r="G168">
        <v>47</v>
      </c>
      <c r="H168">
        <v>1167</v>
      </c>
      <c r="I168">
        <v>1002</v>
      </c>
      <c r="J168">
        <v>109</v>
      </c>
      <c r="K168">
        <v>109</v>
      </c>
      <c r="L168">
        <v>242</v>
      </c>
      <c r="M168">
        <v>109</v>
      </c>
      <c r="N168">
        <v>617</v>
      </c>
      <c r="O168">
        <v>706</v>
      </c>
      <c r="P168">
        <v>1162</v>
      </c>
      <c r="Q168">
        <v>1002</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row>
    <row r="169" spans="1:46">
      <c r="A169" t="s">
        <v>84</v>
      </c>
      <c r="B169">
        <v>1</v>
      </c>
      <c r="C169">
        <v>2</v>
      </c>
      <c r="D169">
        <v>5421</v>
      </c>
      <c r="E169">
        <v>0</v>
      </c>
      <c r="F169">
        <v>292</v>
      </c>
      <c r="G169">
        <v>292</v>
      </c>
      <c r="H169">
        <v>291</v>
      </c>
      <c r="I169">
        <v>292</v>
      </c>
      <c r="J169">
        <v>292</v>
      </c>
      <c r="K169">
        <v>291</v>
      </c>
      <c r="L169">
        <v>292</v>
      </c>
      <c r="M169">
        <v>292</v>
      </c>
      <c r="N169">
        <v>291</v>
      </c>
      <c r="O169">
        <v>292</v>
      </c>
      <c r="P169">
        <v>292</v>
      </c>
      <c r="Q169">
        <v>291</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row>
    <row r="170" spans="1:46">
      <c r="A170" t="s">
        <v>84</v>
      </c>
      <c r="B170">
        <v>1</v>
      </c>
      <c r="C170">
        <v>2</v>
      </c>
      <c r="D170">
        <v>5422</v>
      </c>
      <c r="E170">
        <v>0</v>
      </c>
      <c r="F170">
        <v>167</v>
      </c>
      <c r="G170">
        <v>167</v>
      </c>
      <c r="H170">
        <v>166</v>
      </c>
      <c r="I170">
        <v>167</v>
      </c>
      <c r="J170">
        <v>167</v>
      </c>
      <c r="K170">
        <v>166</v>
      </c>
      <c r="L170">
        <v>167</v>
      </c>
      <c r="M170">
        <v>167</v>
      </c>
      <c r="N170">
        <v>166</v>
      </c>
      <c r="O170">
        <v>167</v>
      </c>
      <c r="P170">
        <v>167</v>
      </c>
      <c r="Q170">
        <v>166</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row>
    <row r="171" spans="1:46">
      <c r="A171" t="s">
        <v>84</v>
      </c>
      <c r="B171">
        <v>1</v>
      </c>
      <c r="C171">
        <v>2</v>
      </c>
      <c r="D171">
        <v>5425</v>
      </c>
      <c r="E171">
        <v>0</v>
      </c>
      <c r="F171">
        <v>167</v>
      </c>
      <c r="G171">
        <v>167</v>
      </c>
      <c r="H171">
        <v>166</v>
      </c>
      <c r="I171">
        <v>167</v>
      </c>
      <c r="J171">
        <v>167</v>
      </c>
      <c r="K171">
        <v>166</v>
      </c>
      <c r="L171">
        <v>167</v>
      </c>
      <c r="M171">
        <v>167</v>
      </c>
      <c r="N171">
        <v>166</v>
      </c>
      <c r="O171">
        <v>167</v>
      </c>
      <c r="P171">
        <v>167</v>
      </c>
      <c r="Q171">
        <v>166</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row>
    <row r="172" spans="1:46">
      <c r="A172" t="s">
        <v>84</v>
      </c>
      <c r="B172">
        <v>1</v>
      </c>
      <c r="C172">
        <v>2</v>
      </c>
      <c r="D172">
        <v>5430</v>
      </c>
      <c r="E172">
        <v>0</v>
      </c>
      <c r="F172">
        <v>1737</v>
      </c>
      <c r="G172">
        <v>421</v>
      </c>
      <c r="H172">
        <v>797</v>
      </c>
      <c r="I172">
        <v>1598</v>
      </c>
      <c r="J172">
        <v>665</v>
      </c>
      <c r="K172">
        <v>726</v>
      </c>
      <c r="L172">
        <v>1276</v>
      </c>
      <c r="M172">
        <v>498</v>
      </c>
      <c r="N172">
        <v>982</v>
      </c>
      <c r="O172">
        <v>833</v>
      </c>
      <c r="P172">
        <v>2783</v>
      </c>
      <c r="Q172">
        <v>5684</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row>
    <row r="173" spans="1:46">
      <c r="A173" t="s">
        <v>84</v>
      </c>
      <c r="B173">
        <v>1</v>
      </c>
      <c r="C173">
        <v>2</v>
      </c>
      <c r="D173">
        <v>5435</v>
      </c>
      <c r="E173">
        <v>0</v>
      </c>
      <c r="F173">
        <v>0</v>
      </c>
      <c r="G173">
        <v>363</v>
      </c>
      <c r="H173">
        <v>48</v>
      </c>
      <c r="I173">
        <v>0</v>
      </c>
      <c r="J173">
        <v>0</v>
      </c>
      <c r="K173">
        <v>52</v>
      </c>
      <c r="L173">
        <v>0</v>
      </c>
      <c r="M173">
        <v>0</v>
      </c>
      <c r="N173">
        <v>0</v>
      </c>
      <c r="O173">
        <v>54</v>
      </c>
      <c r="P173">
        <v>84</v>
      </c>
      <c r="Q173">
        <v>399</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row>
    <row r="174" spans="1:46">
      <c r="A174" t="s">
        <v>84</v>
      </c>
      <c r="B174">
        <v>1</v>
      </c>
      <c r="C174">
        <v>2</v>
      </c>
      <c r="D174">
        <v>5440</v>
      </c>
      <c r="E174">
        <v>0</v>
      </c>
      <c r="F174">
        <v>0</v>
      </c>
      <c r="G174">
        <v>490</v>
      </c>
      <c r="H174">
        <v>178</v>
      </c>
      <c r="I174">
        <v>2377</v>
      </c>
      <c r="J174">
        <v>1124</v>
      </c>
      <c r="K174">
        <v>2294</v>
      </c>
      <c r="L174">
        <v>87</v>
      </c>
      <c r="M174">
        <v>1183</v>
      </c>
      <c r="N174">
        <v>2937</v>
      </c>
      <c r="O174">
        <v>3495</v>
      </c>
      <c r="P174">
        <v>2043</v>
      </c>
      <c r="Q174">
        <v>1792</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row>
    <row r="175" spans="1:46">
      <c r="A175" t="s">
        <v>84</v>
      </c>
      <c r="B175">
        <v>1</v>
      </c>
      <c r="C175">
        <v>2</v>
      </c>
      <c r="D175">
        <v>5450</v>
      </c>
      <c r="E175">
        <v>0</v>
      </c>
      <c r="F175">
        <v>0</v>
      </c>
      <c r="G175">
        <v>0</v>
      </c>
      <c r="H175">
        <v>323</v>
      </c>
      <c r="I175">
        <v>0</v>
      </c>
      <c r="J175">
        <v>0</v>
      </c>
      <c r="K175">
        <v>0</v>
      </c>
      <c r="L175">
        <v>0</v>
      </c>
      <c r="M175">
        <v>0</v>
      </c>
      <c r="N175">
        <v>454</v>
      </c>
      <c r="O175">
        <v>7</v>
      </c>
      <c r="P175">
        <v>216</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row>
    <row r="176" spans="1:46">
      <c r="A176" t="s">
        <v>84</v>
      </c>
      <c r="B176">
        <v>1</v>
      </c>
      <c r="C176">
        <v>2</v>
      </c>
      <c r="D176">
        <v>5470</v>
      </c>
      <c r="E176">
        <v>0</v>
      </c>
      <c r="F176">
        <v>0</v>
      </c>
      <c r="G176">
        <v>0</v>
      </c>
      <c r="H176">
        <v>0</v>
      </c>
      <c r="I176">
        <v>971</v>
      </c>
      <c r="J176">
        <v>407</v>
      </c>
      <c r="K176">
        <v>4485</v>
      </c>
      <c r="L176">
        <v>0</v>
      </c>
      <c r="M176">
        <v>0</v>
      </c>
      <c r="N176">
        <v>1540</v>
      </c>
      <c r="O176">
        <v>186</v>
      </c>
      <c r="P176">
        <v>966</v>
      </c>
      <c r="Q176">
        <v>1445</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row>
    <row r="177" spans="1:46">
      <c r="A177" t="s">
        <v>84</v>
      </c>
      <c r="B177">
        <v>1</v>
      </c>
      <c r="C177">
        <v>2</v>
      </c>
      <c r="D177">
        <v>5600</v>
      </c>
      <c r="E177">
        <v>0</v>
      </c>
      <c r="F177">
        <v>4175</v>
      </c>
      <c r="G177">
        <v>4591</v>
      </c>
      <c r="H177">
        <v>6280</v>
      </c>
      <c r="I177">
        <v>8751</v>
      </c>
      <c r="J177">
        <v>6747</v>
      </c>
      <c r="K177">
        <v>5836</v>
      </c>
      <c r="L177">
        <v>6103</v>
      </c>
      <c r="M177">
        <v>6639</v>
      </c>
      <c r="N177">
        <v>5898</v>
      </c>
      <c r="O177">
        <v>6429</v>
      </c>
      <c r="P177">
        <v>6910</v>
      </c>
      <c r="Q177">
        <v>6380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row>
    <row r="178" spans="1:46">
      <c r="A178" t="s">
        <v>84</v>
      </c>
      <c r="B178">
        <v>1</v>
      </c>
      <c r="C178">
        <v>2</v>
      </c>
      <c r="D178">
        <v>5601</v>
      </c>
      <c r="E178">
        <v>0</v>
      </c>
      <c r="F178">
        <v>421</v>
      </c>
      <c r="G178">
        <v>471</v>
      </c>
      <c r="H178">
        <v>615</v>
      </c>
      <c r="I178">
        <v>884</v>
      </c>
      <c r="J178">
        <v>645</v>
      </c>
      <c r="K178">
        <v>996</v>
      </c>
      <c r="L178">
        <v>612</v>
      </c>
      <c r="M178">
        <v>648</v>
      </c>
      <c r="N178">
        <v>568</v>
      </c>
      <c r="O178">
        <v>618</v>
      </c>
      <c r="P178">
        <v>674</v>
      </c>
      <c r="Q178">
        <v>1853</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row>
    <row r="179" spans="1:46">
      <c r="A179" t="s">
        <v>84</v>
      </c>
      <c r="B179">
        <v>1</v>
      </c>
      <c r="C179">
        <v>2</v>
      </c>
      <c r="D179">
        <v>5800</v>
      </c>
      <c r="E179">
        <v>0</v>
      </c>
      <c r="F179">
        <v>9438</v>
      </c>
      <c r="G179">
        <v>8986</v>
      </c>
      <c r="H179">
        <v>13089</v>
      </c>
      <c r="I179">
        <v>9995</v>
      </c>
      <c r="J179">
        <v>10184</v>
      </c>
      <c r="K179">
        <v>8844</v>
      </c>
      <c r="L179">
        <v>9261</v>
      </c>
      <c r="M179">
        <v>12395</v>
      </c>
      <c r="N179">
        <v>9363</v>
      </c>
      <c r="O179">
        <v>8941</v>
      </c>
      <c r="P179">
        <v>8732</v>
      </c>
      <c r="Q179">
        <v>13666</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row>
    <row r="180" spans="1:46">
      <c r="A180" t="s">
        <v>84</v>
      </c>
      <c r="B180">
        <v>1</v>
      </c>
      <c r="C180">
        <v>2</v>
      </c>
      <c r="D180">
        <v>5801</v>
      </c>
      <c r="E180">
        <v>0</v>
      </c>
      <c r="F180">
        <v>1038</v>
      </c>
      <c r="G180">
        <v>997</v>
      </c>
      <c r="H180">
        <v>1456</v>
      </c>
      <c r="I180">
        <v>1087</v>
      </c>
      <c r="J180">
        <v>1103</v>
      </c>
      <c r="K180">
        <v>1380</v>
      </c>
      <c r="L180">
        <v>1060</v>
      </c>
      <c r="M180">
        <v>1358</v>
      </c>
      <c r="N180">
        <v>1013</v>
      </c>
      <c r="O180">
        <v>966</v>
      </c>
      <c r="P180">
        <v>954</v>
      </c>
      <c r="Q180">
        <v>3407</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row>
    <row r="181" spans="1:46">
      <c r="A181" t="s">
        <v>84</v>
      </c>
      <c r="B181">
        <v>1</v>
      </c>
      <c r="C181">
        <v>2</v>
      </c>
      <c r="D181">
        <v>5818</v>
      </c>
      <c r="E181">
        <v>0</v>
      </c>
      <c r="F181">
        <v>0</v>
      </c>
      <c r="G181">
        <v>0</v>
      </c>
      <c r="H181">
        <v>0</v>
      </c>
      <c r="I181">
        <v>132</v>
      </c>
      <c r="J181">
        <v>0</v>
      </c>
      <c r="K181">
        <v>0</v>
      </c>
      <c r="L181">
        <v>0</v>
      </c>
      <c r="M181">
        <v>81</v>
      </c>
      <c r="N181">
        <v>158</v>
      </c>
      <c r="O181">
        <v>106</v>
      </c>
      <c r="P181">
        <v>150</v>
      </c>
      <c r="Q181">
        <v>373</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row>
    <row r="182" spans="1:46">
      <c r="A182" t="s">
        <v>84</v>
      </c>
      <c r="B182">
        <v>1</v>
      </c>
      <c r="C182">
        <v>2</v>
      </c>
      <c r="D182">
        <v>5819</v>
      </c>
      <c r="E182">
        <v>0</v>
      </c>
      <c r="F182">
        <v>0</v>
      </c>
      <c r="G182">
        <v>0</v>
      </c>
      <c r="H182">
        <v>0</v>
      </c>
      <c r="I182">
        <v>92</v>
      </c>
      <c r="J182">
        <v>0</v>
      </c>
      <c r="K182">
        <v>0</v>
      </c>
      <c r="L182">
        <v>149</v>
      </c>
      <c r="M182">
        <v>0</v>
      </c>
      <c r="N182">
        <v>152</v>
      </c>
      <c r="O182">
        <v>86</v>
      </c>
      <c r="P182">
        <v>65</v>
      </c>
      <c r="Q182">
        <v>206</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row>
    <row r="183" spans="1:46">
      <c r="A183" t="s">
        <v>84</v>
      </c>
      <c r="B183">
        <v>1</v>
      </c>
      <c r="C183">
        <v>2</v>
      </c>
      <c r="D183">
        <v>5820</v>
      </c>
      <c r="E183">
        <v>0</v>
      </c>
      <c r="F183">
        <v>1667</v>
      </c>
      <c r="G183">
        <v>1667</v>
      </c>
      <c r="H183">
        <v>1667</v>
      </c>
      <c r="I183">
        <v>1667</v>
      </c>
      <c r="J183">
        <v>1667</v>
      </c>
      <c r="K183">
        <v>1667</v>
      </c>
      <c r="L183">
        <v>1667</v>
      </c>
      <c r="M183">
        <v>1667</v>
      </c>
      <c r="N183">
        <v>1667</v>
      </c>
      <c r="O183">
        <v>1667</v>
      </c>
      <c r="P183">
        <v>1667</v>
      </c>
      <c r="Q183">
        <v>1663</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row>
    <row r="184" spans="1:46">
      <c r="A184" t="s">
        <v>84</v>
      </c>
      <c r="B184">
        <v>1</v>
      </c>
      <c r="C184">
        <v>2</v>
      </c>
      <c r="D184">
        <v>5821</v>
      </c>
      <c r="E184">
        <v>0</v>
      </c>
      <c r="F184">
        <v>417</v>
      </c>
      <c r="G184">
        <v>417</v>
      </c>
      <c r="H184">
        <v>417</v>
      </c>
      <c r="I184">
        <v>417</v>
      </c>
      <c r="J184">
        <v>417</v>
      </c>
      <c r="K184">
        <v>417</v>
      </c>
      <c r="L184">
        <v>417</v>
      </c>
      <c r="M184">
        <v>417</v>
      </c>
      <c r="N184">
        <v>417</v>
      </c>
      <c r="O184">
        <v>417</v>
      </c>
      <c r="P184">
        <v>417</v>
      </c>
      <c r="Q184">
        <v>413</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row>
    <row r="185" spans="1:46">
      <c r="A185" t="s">
        <v>84</v>
      </c>
      <c r="B185">
        <v>1</v>
      </c>
      <c r="C185">
        <v>2</v>
      </c>
      <c r="D185">
        <v>5822</v>
      </c>
      <c r="E185">
        <v>0</v>
      </c>
      <c r="F185">
        <v>1000</v>
      </c>
      <c r="G185">
        <v>1000</v>
      </c>
      <c r="H185">
        <v>1000</v>
      </c>
      <c r="I185">
        <v>1000</v>
      </c>
      <c r="J185">
        <v>1000</v>
      </c>
      <c r="K185">
        <v>1000</v>
      </c>
      <c r="L185">
        <v>1000</v>
      </c>
      <c r="M185">
        <v>1000</v>
      </c>
      <c r="N185">
        <v>1000</v>
      </c>
      <c r="O185">
        <v>1000</v>
      </c>
      <c r="P185">
        <v>1000</v>
      </c>
      <c r="Q185">
        <v>1000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row>
    <row r="186" spans="1:46">
      <c r="A186" t="s">
        <v>84</v>
      </c>
      <c r="B186">
        <v>1</v>
      </c>
      <c r="C186">
        <v>2</v>
      </c>
      <c r="D186">
        <v>5915</v>
      </c>
      <c r="E186">
        <v>0</v>
      </c>
      <c r="F186">
        <v>0</v>
      </c>
      <c r="G186">
        <v>451</v>
      </c>
      <c r="H186">
        <v>506</v>
      </c>
      <c r="I186">
        <v>0</v>
      </c>
      <c r="J186">
        <v>0</v>
      </c>
      <c r="K186">
        <v>193</v>
      </c>
      <c r="L186">
        <v>0</v>
      </c>
      <c r="M186">
        <v>208</v>
      </c>
      <c r="N186">
        <v>797</v>
      </c>
      <c r="O186">
        <v>2987</v>
      </c>
      <c r="P186">
        <v>2143</v>
      </c>
      <c r="Q186">
        <v>1715</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row>
    <row r="187" spans="1:46">
      <c r="A187" t="s">
        <v>84</v>
      </c>
      <c r="B187">
        <v>1</v>
      </c>
      <c r="C187">
        <v>2</v>
      </c>
      <c r="D187">
        <v>6000</v>
      </c>
      <c r="E187">
        <v>0</v>
      </c>
      <c r="F187">
        <v>0</v>
      </c>
      <c r="G187">
        <v>12363</v>
      </c>
      <c r="H187">
        <v>38197</v>
      </c>
      <c r="I187">
        <v>48416</v>
      </c>
      <c r="J187">
        <v>6024</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row>
    <row r="188" spans="1:46">
      <c r="A188" t="s">
        <v>84</v>
      </c>
      <c r="B188">
        <v>1</v>
      </c>
      <c r="C188">
        <v>2</v>
      </c>
      <c r="D188">
        <v>6002</v>
      </c>
      <c r="E188">
        <v>0</v>
      </c>
      <c r="F188">
        <v>3337</v>
      </c>
      <c r="G188">
        <v>5674</v>
      </c>
      <c r="H188">
        <v>13584</v>
      </c>
      <c r="I188">
        <v>22405</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row>
    <row r="189" spans="1:46">
      <c r="A189" t="s">
        <v>84</v>
      </c>
      <c r="B189">
        <v>1</v>
      </c>
      <c r="C189">
        <v>2</v>
      </c>
      <c r="D189">
        <v>6099</v>
      </c>
      <c r="E189">
        <v>0</v>
      </c>
      <c r="F189">
        <v>1500</v>
      </c>
      <c r="G189">
        <v>1500</v>
      </c>
      <c r="H189">
        <v>1500</v>
      </c>
      <c r="I189">
        <v>1500</v>
      </c>
      <c r="J189">
        <v>1500</v>
      </c>
      <c r="K189">
        <v>1500</v>
      </c>
      <c r="L189">
        <v>1500</v>
      </c>
      <c r="M189">
        <v>1500</v>
      </c>
      <c r="N189">
        <v>1500</v>
      </c>
      <c r="O189">
        <v>1500</v>
      </c>
      <c r="P189">
        <v>1500</v>
      </c>
      <c r="Q189">
        <v>1500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row>
    <row r="190" spans="1:46">
      <c r="A190" t="s">
        <v>84</v>
      </c>
      <c r="B190">
        <v>1</v>
      </c>
      <c r="C190">
        <v>2</v>
      </c>
      <c r="D190">
        <v>6115</v>
      </c>
      <c r="E190">
        <v>0</v>
      </c>
      <c r="F190">
        <v>0</v>
      </c>
      <c r="G190">
        <v>57000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row>
    <row r="191" spans="1:46">
      <c r="A191" t="s">
        <v>84</v>
      </c>
      <c r="B191">
        <v>1</v>
      </c>
      <c r="C191">
        <v>2</v>
      </c>
      <c r="D191">
        <v>6300</v>
      </c>
      <c r="E191">
        <v>0</v>
      </c>
      <c r="F191">
        <v>0</v>
      </c>
      <c r="G191">
        <v>0</v>
      </c>
      <c r="H191">
        <v>0</v>
      </c>
      <c r="I191">
        <v>5371</v>
      </c>
      <c r="J191">
        <v>2696</v>
      </c>
      <c r="K191">
        <v>0</v>
      </c>
      <c r="L191">
        <v>1781</v>
      </c>
      <c r="M191">
        <v>2243</v>
      </c>
      <c r="N191">
        <v>0</v>
      </c>
      <c r="O191">
        <v>12010</v>
      </c>
      <c r="P191">
        <v>899</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row>
    <row r="192" spans="1:46">
      <c r="A192" t="s">
        <v>84</v>
      </c>
      <c r="B192">
        <v>1</v>
      </c>
      <c r="C192">
        <v>2</v>
      </c>
      <c r="D192">
        <v>6400</v>
      </c>
      <c r="E192">
        <v>0</v>
      </c>
      <c r="F192">
        <v>0</v>
      </c>
      <c r="G192">
        <v>601</v>
      </c>
      <c r="H192">
        <v>0</v>
      </c>
      <c r="I192">
        <v>805</v>
      </c>
      <c r="J192">
        <v>0</v>
      </c>
      <c r="K192">
        <v>0</v>
      </c>
      <c r="L192">
        <v>428</v>
      </c>
      <c r="M192">
        <v>91</v>
      </c>
      <c r="N192">
        <v>2305</v>
      </c>
      <c r="O192">
        <v>11962</v>
      </c>
      <c r="P192">
        <v>4719</v>
      </c>
      <c r="Q192">
        <v>4089</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row>
    <row r="193" spans="1:46">
      <c r="A193" t="s">
        <v>84</v>
      </c>
      <c r="B193">
        <v>1</v>
      </c>
      <c r="C193">
        <v>2</v>
      </c>
      <c r="D193">
        <v>6500</v>
      </c>
      <c r="E193">
        <v>0</v>
      </c>
      <c r="F193">
        <v>0</v>
      </c>
      <c r="G193">
        <v>0</v>
      </c>
      <c r="H193">
        <v>0</v>
      </c>
      <c r="I193">
        <v>0</v>
      </c>
      <c r="J193">
        <v>2825</v>
      </c>
      <c r="K193">
        <v>150</v>
      </c>
      <c r="L193">
        <v>488</v>
      </c>
      <c r="M193">
        <v>2037</v>
      </c>
      <c r="N193">
        <v>4195</v>
      </c>
      <c r="O193">
        <v>2742</v>
      </c>
      <c r="P193">
        <v>434</v>
      </c>
      <c r="Q193">
        <v>3129</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row>
    <row r="194" spans="1:46">
      <c r="A194" t="s">
        <v>84</v>
      </c>
      <c r="B194">
        <v>1</v>
      </c>
      <c r="C194">
        <v>2</v>
      </c>
      <c r="D194">
        <v>6505</v>
      </c>
      <c r="E194">
        <v>0</v>
      </c>
      <c r="F194">
        <v>215</v>
      </c>
      <c r="G194">
        <v>597</v>
      </c>
      <c r="H194">
        <v>237</v>
      </c>
      <c r="I194">
        <v>0</v>
      </c>
      <c r="J194">
        <v>0</v>
      </c>
      <c r="K194">
        <v>0</v>
      </c>
      <c r="L194">
        <v>0</v>
      </c>
      <c r="M194">
        <v>118</v>
      </c>
      <c r="N194">
        <v>0</v>
      </c>
      <c r="O194">
        <v>1279</v>
      </c>
      <c r="P194">
        <v>54</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row>
    <row r="195" spans="1:46">
      <c r="A195" t="s">
        <v>84</v>
      </c>
      <c r="B195">
        <v>1</v>
      </c>
      <c r="C195">
        <v>2</v>
      </c>
      <c r="D195">
        <v>6510</v>
      </c>
      <c r="E195">
        <v>0</v>
      </c>
      <c r="F195">
        <v>0</v>
      </c>
      <c r="G195">
        <v>0</v>
      </c>
      <c r="H195">
        <v>0</v>
      </c>
      <c r="I195">
        <v>0</v>
      </c>
      <c r="J195">
        <v>0</v>
      </c>
      <c r="K195">
        <v>0</v>
      </c>
      <c r="L195">
        <v>0</v>
      </c>
      <c r="M195">
        <v>0</v>
      </c>
      <c r="N195">
        <v>121</v>
      </c>
      <c r="O195">
        <v>360</v>
      </c>
      <c r="P195">
        <v>180</v>
      </c>
      <c r="Q195">
        <v>589</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row>
    <row r="196" spans="1:46">
      <c r="A196" t="s">
        <v>84</v>
      </c>
      <c r="B196">
        <v>1</v>
      </c>
      <c r="C196">
        <v>2</v>
      </c>
      <c r="D196">
        <v>6700</v>
      </c>
      <c r="E196">
        <v>0</v>
      </c>
      <c r="F196">
        <v>894</v>
      </c>
      <c r="G196">
        <v>2584</v>
      </c>
      <c r="H196">
        <v>2252</v>
      </c>
      <c r="I196">
        <v>6878</v>
      </c>
      <c r="J196">
        <v>0</v>
      </c>
      <c r="K196">
        <v>5751</v>
      </c>
      <c r="L196">
        <v>5394</v>
      </c>
      <c r="M196">
        <v>2207</v>
      </c>
      <c r="N196">
        <v>5512</v>
      </c>
      <c r="O196">
        <v>7432</v>
      </c>
      <c r="P196">
        <v>7378</v>
      </c>
      <c r="Q196">
        <v>3718</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row>
    <row r="197" spans="1:46">
      <c r="A197" t="s">
        <v>84</v>
      </c>
      <c r="B197">
        <v>1</v>
      </c>
      <c r="C197">
        <v>2</v>
      </c>
      <c r="D197">
        <v>6999</v>
      </c>
      <c r="E197">
        <v>0</v>
      </c>
      <c r="F197">
        <v>0</v>
      </c>
      <c r="G197">
        <v>0</v>
      </c>
      <c r="H197">
        <v>0</v>
      </c>
      <c r="I197">
        <v>0</v>
      </c>
      <c r="J197">
        <v>0</v>
      </c>
      <c r="K197">
        <v>0</v>
      </c>
      <c r="L197">
        <v>0</v>
      </c>
      <c r="M197">
        <v>0</v>
      </c>
      <c r="N197">
        <v>0</v>
      </c>
      <c r="O197">
        <v>0</v>
      </c>
      <c r="P197">
        <v>0</v>
      </c>
      <c r="Q197">
        <v>20000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row>
    <row r="198" spans="1:46">
      <c r="A198" t="s">
        <v>84</v>
      </c>
      <c r="B198">
        <v>1</v>
      </c>
      <c r="C198">
        <v>2</v>
      </c>
      <c r="D198">
        <v>7685</v>
      </c>
      <c r="E198">
        <v>0</v>
      </c>
      <c r="F198">
        <v>13149</v>
      </c>
      <c r="G198">
        <v>13149</v>
      </c>
      <c r="H198">
        <v>13149</v>
      </c>
      <c r="I198">
        <v>13149</v>
      </c>
      <c r="J198">
        <v>13149</v>
      </c>
      <c r="K198">
        <v>13149</v>
      </c>
      <c r="L198">
        <v>13149</v>
      </c>
      <c r="M198">
        <v>13149</v>
      </c>
      <c r="N198">
        <v>13149</v>
      </c>
      <c r="O198">
        <v>13149</v>
      </c>
      <c r="P198">
        <v>13149</v>
      </c>
      <c r="Q198">
        <v>13146</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row>
    <row r="199" spans="1:46">
      <c r="A199" t="s">
        <v>84</v>
      </c>
      <c r="B199">
        <v>1</v>
      </c>
      <c r="C199">
        <v>2</v>
      </c>
      <c r="D199">
        <v>7686</v>
      </c>
      <c r="E199">
        <v>0</v>
      </c>
      <c r="F199">
        <v>1131</v>
      </c>
      <c r="G199">
        <v>2124</v>
      </c>
      <c r="H199">
        <v>1870</v>
      </c>
      <c r="I199">
        <v>1701</v>
      </c>
      <c r="J199">
        <v>2001</v>
      </c>
      <c r="K199">
        <v>1659</v>
      </c>
      <c r="L199">
        <v>1532</v>
      </c>
      <c r="M199">
        <v>2184</v>
      </c>
      <c r="N199">
        <v>1662</v>
      </c>
      <c r="O199">
        <v>1759</v>
      </c>
      <c r="P199">
        <v>1684</v>
      </c>
      <c r="Q199">
        <v>3207</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row>
    <row r="200" spans="1:46">
      <c r="A200" t="s">
        <v>84</v>
      </c>
      <c r="B200">
        <v>1</v>
      </c>
      <c r="C200">
        <v>2</v>
      </c>
      <c r="D200">
        <v>7687</v>
      </c>
      <c r="E200">
        <v>0</v>
      </c>
      <c r="F200">
        <v>187</v>
      </c>
      <c r="G200">
        <v>206</v>
      </c>
      <c r="H200">
        <v>245</v>
      </c>
      <c r="I200">
        <v>169</v>
      </c>
      <c r="J200">
        <v>203</v>
      </c>
      <c r="K200">
        <v>237</v>
      </c>
      <c r="L200">
        <v>155</v>
      </c>
      <c r="M200">
        <v>274</v>
      </c>
      <c r="N200">
        <v>209</v>
      </c>
      <c r="O200">
        <v>221</v>
      </c>
      <c r="P200">
        <v>211</v>
      </c>
      <c r="Q200">
        <v>384</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row>
    <row r="201" spans="1:46">
      <c r="A201" t="s">
        <v>84</v>
      </c>
      <c r="B201">
        <v>1</v>
      </c>
      <c r="C201">
        <v>2</v>
      </c>
      <c r="D201">
        <v>7700</v>
      </c>
      <c r="E201">
        <v>0</v>
      </c>
      <c r="F201">
        <v>9755</v>
      </c>
      <c r="G201">
        <v>9362</v>
      </c>
      <c r="H201">
        <v>11782</v>
      </c>
      <c r="I201">
        <v>10783</v>
      </c>
      <c r="J201">
        <v>11002</v>
      </c>
      <c r="K201">
        <v>10092</v>
      </c>
      <c r="L201">
        <v>9560</v>
      </c>
      <c r="M201">
        <v>11585</v>
      </c>
      <c r="N201">
        <v>10099</v>
      </c>
      <c r="O201">
        <v>11215</v>
      </c>
      <c r="P201">
        <v>11106</v>
      </c>
      <c r="Q201">
        <v>19295</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row>
    <row r="202" spans="1:46">
      <c r="A202" t="s">
        <v>84</v>
      </c>
      <c r="B202">
        <v>1</v>
      </c>
      <c r="C202">
        <v>2</v>
      </c>
      <c r="D202">
        <v>7701</v>
      </c>
      <c r="E202">
        <v>0</v>
      </c>
      <c r="F202">
        <v>1099</v>
      </c>
      <c r="G202">
        <v>1053</v>
      </c>
      <c r="H202">
        <v>1316</v>
      </c>
      <c r="I202">
        <v>1176</v>
      </c>
      <c r="J202">
        <v>1197</v>
      </c>
      <c r="K202">
        <v>1189</v>
      </c>
      <c r="L202">
        <v>1085</v>
      </c>
      <c r="M202">
        <v>1262</v>
      </c>
      <c r="N202">
        <v>1109</v>
      </c>
      <c r="O202">
        <v>1232</v>
      </c>
      <c r="P202">
        <v>1219</v>
      </c>
      <c r="Q202">
        <v>4636</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row>
    <row r="203" spans="1:46">
      <c r="A203" t="s">
        <v>84</v>
      </c>
      <c r="B203">
        <v>1</v>
      </c>
      <c r="C203">
        <v>2</v>
      </c>
      <c r="D203">
        <v>7715</v>
      </c>
      <c r="E203">
        <v>0</v>
      </c>
      <c r="F203">
        <v>0</v>
      </c>
      <c r="G203">
        <v>1715</v>
      </c>
      <c r="H203">
        <v>0</v>
      </c>
      <c r="I203">
        <v>0</v>
      </c>
      <c r="J203">
        <v>0</v>
      </c>
      <c r="K203">
        <v>0</v>
      </c>
      <c r="L203">
        <v>0</v>
      </c>
      <c r="M203">
        <v>0</v>
      </c>
      <c r="N203">
        <v>313</v>
      </c>
      <c r="O203">
        <v>0</v>
      </c>
      <c r="P203">
        <v>0</v>
      </c>
      <c r="Q203">
        <v>3472</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row>
    <row r="204" spans="1:46">
      <c r="A204" t="s">
        <v>84</v>
      </c>
      <c r="B204">
        <v>1</v>
      </c>
      <c r="C204">
        <v>2</v>
      </c>
      <c r="D204">
        <v>7716</v>
      </c>
      <c r="E204">
        <v>0</v>
      </c>
      <c r="F204">
        <v>83</v>
      </c>
      <c r="G204">
        <v>83</v>
      </c>
      <c r="H204">
        <v>83</v>
      </c>
      <c r="I204">
        <v>83</v>
      </c>
      <c r="J204">
        <v>83</v>
      </c>
      <c r="K204">
        <v>83</v>
      </c>
      <c r="L204">
        <v>83</v>
      </c>
      <c r="M204">
        <v>83</v>
      </c>
      <c r="N204">
        <v>83</v>
      </c>
      <c r="O204">
        <v>83</v>
      </c>
      <c r="P204">
        <v>83</v>
      </c>
      <c r="Q204">
        <v>87</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row>
    <row r="205" spans="1:46">
      <c r="A205" t="s">
        <v>84</v>
      </c>
      <c r="B205">
        <v>1</v>
      </c>
      <c r="C205">
        <v>2</v>
      </c>
      <c r="D205">
        <v>7800</v>
      </c>
      <c r="E205">
        <v>0</v>
      </c>
      <c r="F205">
        <v>5425</v>
      </c>
      <c r="G205">
        <v>5075</v>
      </c>
      <c r="H205">
        <v>8828</v>
      </c>
      <c r="I205">
        <v>6265</v>
      </c>
      <c r="J205">
        <v>6478</v>
      </c>
      <c r="K205">
        <v>5711</v>
      </c>
      <c r="L205">
        <v>5569</v>
      </c>
      <c r="M205">
        <v>6693</v>
      </c>
      <c r="N205">
        <v>5615</v>
      </c>
      <c r="O205">
        <v>6178</v>
      </c>
      <c r="P205">
        <v>6188</v>
      </c>
      <c r="Q205">
        <v>10052</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row>
    <row r="206" spans="1:46">
      <c r="A206" t="s">
        <v>84</v>
      </c>
      <c r="B206">
        <v>1</v>
      </c>
      <c r="C206">
        <v>2</v>
      </c>
      <c r="D206">
        <v>7801</v>
      </c>
      <c r="E206">
        <v>0</v>
      </c>
      <c r="F206">
        <v>621</v>
      </c>
      <c r="G206">
        <v>404</v>
      </c>
      <c r="H206">
        <v>1022</v>
      </c>
      <c r="I206">
        <v>717</v>
      </c>
      <c r="J206">
        <v>734</v>
      </c>
      <c r="K206">
        <v>886</v>
      </c>
      <c r="L206">
        <v>362</v>
      </c>
      <c r="M206">
        <v>812</v>
      </c>
      <c r="N206">
        <v>633</v>
      </c>
      <c r="O206">
        <v>696</v>
      </c>
      <c r="P206">
        <v>698</v>
      </c>
      <c r="Q206">
        <v>2614</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row>
    <row r="207" spans="1:46">
      <c r="A207" t="s">
        <v>84</v>
      </c>
      <c r="B207">
        <v>1</v>
      </c>
      <c r="C207">
        <v>2</v>
      </c>
      <c r="D207">
        <v>7803</v>
      </c>
      <c r="E207">
        <v>0</v>
      </c>
      <c r="F207">
        <v>0</v>
      </c>
      <c r="G207">
        <v>0</v>
      </c>
      <c r="H207">
        <v>0</v>
      </c>
      <c r="I207">
        <v>0</v>
      </c>
      <c r="J207">
        <v>0</v>
      </c>
      <c r="K207">
        <v>0</v>
      </c>
      <c r="L207">
        <v>0</v>
      </c>
      <c r="M207">
        <v>563</v>
      </c>
      <c r="N207">
        <v>0</v>
      </c>
      <c r="O207">
        <v>0</v>
      </c>
      <c r="P207">
        <v>937</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row>
    <row r="208" spans="1:46">
      <c r="A208" t="s">
        <v>84</v>
      </c>
      <c r="B208">
        <v>1</v>
      </c>
      <c r="C208">
        <v>2</v>
      </c>
      <c r="D208">
        <v>7804</v>
      </c>
      <c r="E208">
        <v>0</v>
      </c>
      <c r="F208">
        <v>0</v>
      </c>
      <c r="G208">
        <v>0</v>
      </c>
      <c r="H208">
        <v>0</v>
      </c>
      <c r="I208">
        <v>0</v>
      </c>
      <c r="J208">
        <v>0</v>
      </c>
      <c r="K208">
        <v>0</v>
      </c>
      <c r="L208">
        <v>244</v>
      </c>
      <c r="M208">
        <v>67</v>
      </c>
      <c r="N208">
        <v>0</v>
      </c>
      <c r="O208">
        <v>915</v>
      </c>
      <c r="P208">
        <v>0</v>
      </c>
      <c r="Q208">
        <v>274</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row>
    <row r="209" spans="1:46">
      <c r="A209" t="s">
        <v>84</v>
      </c>
      <c r="B209">
        <v>1</v>
      </c>
      <c r="C209">
        <v>2</v>
      </c>
      <c r="D209">
        <v>7806</v>
      </c>
      <c r="E209">
        <v>0</v>
      </c>
      <c r="F209">
        <v>0</v>
      </c>
      <c r="G209">
        <v>0</v>
      </c>
      <c r="H209">
        <v>0</v>
      </c>
      <c r="I209">
        <v>0</v>
      </c>
      <c r="J209">
        <v>0</v>
      </c>
      <c r="K209">
        <v>0</v>
      </c>
      <c r="L209">
        <v>68</v>
      </c>
      <c r="M209">
        <v>83</v>
      </c>
      <c r="N209">
        <v>0</v>
      </c>
      <c r="O209">
        <v>54</v>
      </c>
      <c r="P209">
        <v>0</v>
      </c>
      <c r="Q209">
        <v>45</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row>
    <row r="210" spans="1:46">
      <c r="A210" t="s">
        <v>84</v>
      </c>
      <c r="B210">
        <v>1</v>
      </c>
      <c r="C210">
        <v>2</v>
      </c>
      <c r="D210">
        <v>7815</v>
      </c>
      <c r="E210">
        <v>0</v>
      </c>
      <c r="F210">
        <v>136</v>
      </c>
      <c r="G210">
        <v>759</v>
      </c>
      <c r="H210">
        <v>691</v>
      </c>
      <c r="I210">
        <v>208</v>
      </c>
      <c r="J210">
        <v>1063</v>
      </c>
      <c r="K210">
        <v>1020</v>
      </c>
      <c r="L210">
        <v>570</v>
      </c>
      <c r="M210">
        <v>3127</v>
      </c>
      <c r="N210">
        <v>1009</v>
      </c>
      <c r="O210">
        <v>6950</v>
      </c>
      <c r="P210">
        <v>553</v>
      </c>
      <c r="Q210">
        <v>1414</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row>
    <row r="211" spans="1:46">
      <c r="A211" t="s">
        <v>84</v>
      </c>
      <c r="B211">
        <v>1</v>
      </c>
      <c r="C211">
        <v>2</v>
      </c>
      <c r="D211">
        <v>7870</v>
      </c>
      <c r="E211">
        <v>0</v>
      </c>
      <c r="F211">
        <v>0</v>
      </c>
      <c r="G211">
        <v>0</v>
      </c>
      <c r="H211">
        <v>0</v>
      </c>
      <c r="I211">
        <v>21000</v>
      </c>
      <c r="J211">
        <v>0</v>
      </c>
      <c r="K211">
        <v>0</v>
      </c>
      <c r="L211">
        <v>0</v>
      </c>
      <c r="M211">
        <v>22500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row>
    <row r="212" spans="1:46">
      <c r="A212" t="s">
        <v>84</v>
      </c>
      <c r="B212">
        <v>1</v>
      </c>
      <c r="C212">
        <v>2</v>
      </c>
      <c r="D212">
        <v>7871</v>
      </c>
      <c r="E212">
        <v>0</v>
      </c>
      <c r="F212">
        <v>0</v>
      </c>
      <c r="G212">
        <v>0</v>
      </c>
      <c r="H212">
        <v>0</v>
      </c>
      <c r="I212">
        <v>0</v>
      </c>
      <c r="J212">
        <v>0</v>
      </c>
      <c r="K212">
        <v>0</v>
      </c>
      <c r="L212">
        <v>0</v>
      </c>
      <c r="M212">
        <v>0</v>
      </c>
      <c r="N212">
        <v>0</v>
      </c>
      <c r="O212">
        <v>0</v>
      </c>
      <c r="P212">
        <v>2500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row>
    <row r="213" spans="1:46">
      <c r="A213" t="s">
        <v>84</v>
      </c>
      <c r="B213">
        <v>1</v>
      </c>
      <c r="C213">
        <v>2</v>
      </c>
      <c r="D213">
        <v>9990</v>
      </c>
      <c r="E213">
        <v>0</v>
      </c>
      <c r="F213">
        <v>417</v>
      </c>
      <c r="G213">
        <v>417</v>
      </c>
      <c r="H213">
        <v>417</v>
      </c>
      <c r="I213">
        <v>417</v>
      </c>
      <c r="J213">
        <v>417</v>
      </c>
      <c r="K213">
        <v>417</v>
      </c>
      <c r="L213">
        <v>417</v>
      </c>
      <c r="M213">
        <v>417</v>
      </c>
      <c r="N213">
        <v>417</v>
      </c>
      <c r="O213">
        <v>417</v>
      </c>
      <c r="P213">
        <v>417</v>
      </c>
      <c r="Q213">
        <v>413</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row>
    <row r="214" spans="1:46">
      <c r="A214" t="s">
        <v>84</v>
      </c>
      <c r="B214">
        <v>1</v>
      </c>
      <c r="C214">
        <v>3</v>
      </c>
      <c r="D214">
        <v>1001</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row>
    <row r="215" spans="1:46">
      <c r="A215" t="s">
        <v>84</v>
      </c>
      <c r="B215">
        <v>1</v>
      </c>
      <c r="C215">
        <v>3</v>
      </c>
      <c r="D215">
        <v>1003</v>
      </c>
      <c r="E215">
        <v>0</v>
      </c>
      <c r="F215">
        <v>0</v>
      </c>
      <c r="G215">
        <v>0</v>
      </c>
      <c r="H215">
        <v>0</v>
      </c>
      <c r="I215">
        <v>0</v>
      </c>
      <c r="J215">
        <v>11788.64</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row>
    <row r="216" spans="1:46">
      <c r="A216" t="s">
        <v>84</v>
      </c>
      <c r="B216">
        <v>1</v>
      </c>
      <c r="C216">
        <v>3</v>
      </c>
      <c r="D216">
        <v>1025</v>
      </c>
      <c r="E216">
        <v>0</v>
      </c>
      <c r="F216">
        <v>12037.88</v>
      </c>
      <c r="G216">
        <v>924451.05</v>
      </c>
      <c r="H216">
        <v>-984105.86</v>
      </c>
      <c r="I216">
        <v>107749.57</v>
      </c>
      <c r="J216">
        <v>-97191.03</v>
      </c>
      <c r="K216">
        <v>-54573.98</v>
      </c>
      <c r="L216">
        <v>100335.8</v>
      </c>
      <c r="M216">
        <v>-76906.539999999994</v>
      </c>
      <c r="N216">
        <v>128943.97</v>
      </c>
      <c r="O216">
        <v>-77664.210000000006</v>
      </c>
      <c r="P216">
        <v>-11396.17</v>
      </c>
      <c r="Q216">
        <v>129715.97</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row>
    <row r="217" spans="1:46">
      <c r="A217" t="s">
        <v>84</v>
      </c>
      <c r="B217">
        <v>1</v>
      </c>
      <c r="C217">
        <v>3</v>
      </c>
      <c r="D217">
        <v>1026</v>
      </c>
      <c r="E217">
        <v>0</v>
      </c>
      <c r="F217">
        <v>-4</v>
      </c>
      <c r="G217">
        <v>-16.059999999999999</v>
      </c>
      <c r="H217">
        <v>0</v>
      </c>
      <c r="I217">
        <v>0</v>
      </c>
      <c r="J217">
        <v>0</v>
      </c>
      <c r="K217">
        <v>0</v>
      </c>
      <c r="L217">
        <v>600</v>
      </c>
      <c r="M217">
        <v>0</v>
      </c>
      <c r="N217">
        <v>0</v>
      </c>
      <c r="O217">
        <v>-9.9499999999999993</v>
      </c>
      <c r="P217">
        <v>160.97</v>
      </c>
      <c r="Q217">
        <v>460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row>
    <row r="218" spans="1:46">
      <c r="A218" t="s">
        <v>84</v>
      </c>
      <c r="B218">
        <v>1</v>
      </c>
      <c r="C218">
        <v>3</v>
      </c>
      <c r="D218">
        <v>1027</v>
      </c>
      <c r="E218">
        <v>0</v>
      </c>
      <c r="F218">
        <v>3.96</v>
      </c>
      <c r="G218">
        <v>-4.22</v>
      </c>
      <c r="H218">
        <v>0</v>
      </c>
      <c r="I218">
        <v>0</v>
      </c>
      <c r="J218">
        <v>37.880000000000003</v>
      </c>
      <c r="K218">
        <v>-507.94</v>
      </c>
      <c r="L218">
        <v>787.54</v>
      </c>
      <c r="M218">
        <v>0</v>
      </c>
      <c r="N218">
        <v>0</v>
      </c>
      <c r="O218">
        <v>-3.68</v>
      </c>
      <c r="P218">
        <v>43.26</v>
      </c>
      <c r="Q218">
        <v>59.68</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row>
    <row r="219" spans="1:46">
      <c r="A219" t="s">
        <v>84</v>
      </c>
      <c r="B219">
        <v>1</v>
      </c>
      <c r="C219">
        <v>3</v>
      </c>
      <c r="D219">
        <v>1030</v>
      </c>
      <c r="E219">
        <v>0</v>
      </c>
      <c r="F219">
        <v>0</v>
      </c>
      <c r="G219">
        <v>0</v>
      </c>
      <c r="H219">
        <v>0</v>
      </c>
      <c r="I219">
        <v>0</v>
      </c>
      <c r="J219">
        <v>2300</v>
      </c>
      <c r="K219">
        <v>-2300</v>
      </c>
      <c r="L219">
        <v>6763</v>
      </c>
      <c r="M219">
        <v>-6763</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row>
    <row r="220" spans="1:46">
      <c r="A220" t="s">
        <v>84</v>
      </c>
      <c r="B220">
        <v>1</v>
      </c>
      <c r="C220">
        <v>3</v>
      </c>
      <c r="D220">
        <v>1031</v>
      </c>
      <c r="E220">
        <v>0</v>
      </c>
      <c r="F220">
        <v>-249679.38</v>
      </c>
      <c r="G220">
        <v>-124864.42</v>
      </c>
      <c r="H220">
        <v>200151.84</v>
      </c>
      <c r="I220">
        <v>150170.76</v>
      </c>
      <c r="J220">
        <v>-99809.3</v>
      </c>
      <c r="K220">
        <v>225162.55</v>
      </c>
      <c r="L220">
        <v>-274824.88</v>
      </c>
      <c r="M220">
        <v>200138.88</v>
      </c>
      <c r="N220">
        <v>-149831.84</v>
      </c>
      <c r="O220">
        <v>-99855.84</v>
      </c>
      <c r="P220">
        <v>-249924.72</v>
      </c>
      <c r="Q220">
        <v>-149985.51</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row>
    <row r="221" spans="1:46">
      <c r="A221" t="s">
        <v>84</v>
      </c>
      <c r="B221">
        <v>1</v>
      </c>
      <c r="C221">
        <v>3</v>
      </c>
      <c r="D221">
        <v>1032</v>
      </c>
      <c r="E221">
        <v>0</v>
      </c>
      <c r="F221">
        <v>-259694.92</v>
      </c>
      <c r="G221">
        <v>-59834.35</v>
      </c>
      <c r="H221">
        <v>550243.78</v>
      </c>
      <c r="I221">
        <v>500000</v>
      </c>
      <c r="J221">
        <v>1102.97</v>
      </c>
      <c r="K221">
        <v>-1104837.95</v>
      </c>
      <c r="L221">
        <v>99.82</v>
      </c>
      <c r="M221">
        <v>480119.68</v>
      </c>
      <c r="N221">
        <v>-659744.05000000005</v>
      </c>
      <c r="O221">
        <v>1500241.3</v>
      </c>
      <c r="P221">
        <v>-559386.74</v>
      </c>
      <c r="Q221">
        <v>-340631.84</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row>
    <row r="222" spans="1:46">
      <c r="A222" t="s">
        <v>84</v>
      </c>
      <c r="B222">
        <v>1</v>
      </c>
      <c r="C222">
        <v>3</v>
      </c>
      <c r="D222">
        <v>1050</v>
      </c>
      <c r="E222">
        <v>0</v>
      </c>
      <c r="F222">
        <v>2105.6</v>
      </c>
      <c r="G222">
        <v>1877.95</v>
      </c>
      <c r="H222">
        <v>902.99</v>
      </c>
      <c r="I222">
        <v>495</v>
      </c>
      <c r="J222">
        <v>495.3</v>
      </c>
      <c r="K222">
        <v>512.12</v>
      </c>
      <c r="L222">
        <v>-1499910.88</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row>
    <row r="223" spans="1:46">
      <c r="A223" t="s">
        <v>84</v>
      </c>
      <c r="B223">
        <v>1</v>
      </c>
      <c r="C223">
        <v>3</v>
      </c>
      <c r="D223">
        <v>1075</v>
      </c>
      <c r="E223">
        <v>0</v>
      </c>
      <c r="F223">
        <v>3092.85</v>
      </c>
      <c r="G223">
        <v>3306.14</v>
      </c>
      <c r="H223">
        <v>3412.8</v>
      </c>
      <c r="I223">
        <v>3092.85</v>
      </c>
      <c r="J223">
        <v>3199.49</v>
      </c>
      <c r="K223">
        <v>3092.85</v>
      </c>
      <c r="L223">
        <v>1502692.69</v>
      </c>
      <c r="M223">
        <v>1261.3</v>
      </c>
      <c r="N223">
        <v>-1795734.6</v>
      </c>
      <c r="O223">
        <v>-1498146.96</v>
      </c>
      <c r="P223">
        <v>810.86</v>
      </c>
      <c r="Q223">
        <v>894.86</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row>
    <row r="224" spans="1:46">
      <c r="A224" t="s">
        <v>84</v>
      </c>
      <c r="B224">
        <v>1</v>
      </c>
      <c r="C224">
        <v>3</v>
      </c>
      <c r="D224">
        <v>1076</v>
      </c>
      <c r="E224">
        <v>0</v>
      </c>
      <c r="F224">
        <v>2942.8</v>
      </c>
      <c r="G224">
        <v>3145.76</v>
      </c>
      <c r="H224">
        <v>3247.24</v>
      </c>
      <c r="I224">
        <v>2942.8</v>
      </c>
      <c r="J224">
        <v>3044.28</v>
      </c>
      <c r="K224">
        <v>-422706.34</v>
      </c>
      <c r="L224">
        <v>2136.0500000000002</v>
      </c>
      <c r="M224">
        <v>1882.22</v>
      </c>
      <c r="N224">
        <v>2010.31</v>
      </c>
      <c r="O224">
        <v>1816.54</v>
      </c>
      <c r="P224">
        <v>1671.17</v>
      </c>
      <c r="Q224">
        <v>2401.23</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row>
    <row r="225" spans="1:46">
      <c r="A225" t="s">
        <v>84</v>
      </c>
      <c r="B225">
        <v>1</v>
      </c>
      <c r="C225">
        <v>3</v>
      </c>
      <c r="D225">
        <v>1077</v>
      </c>
      <c r="E225">
        <v>0</v>
      </c>
      <c r="F225">
        <v>0</v>
      </c>
      <c r="G225">
        <v>0</v>
      </c>
      <c r="H225">
        <v>0</v>
      </c>
      <c r="I225">
        <v>423.74</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row>
    <row r="226" spans="1:46">
      <c r="A226" t="s">
        <v>84</v>
      </c>
      <c r="B226">
        <v>1</v>
      </c>
      <c r="C226">
        <v>3</v>
      </c>
      <c r="D226">
        <v>1080</v>
      </c>
      <c r="E226">
        <v>0</v>
      </c>
      <c r="F226">
        <v>2253.73</v>
      </c>
      <c r="G226">
        <v>-198114.42</v>
      </c>
      <c r="H226">
        <v>0</v>
      </c>
      <c r="I226">
        <v>0</v>
      </c>
      <c r="J226">
        <v>-9.9499999999999993</v>
      </c>
      <c r="K226">
        <v>0</v>
      </c>
      <c r="L226">
        <v>0</v>
      </c>
      <c r="M226">
        <v>0</v>
      </c>
      <c r="N226">
        <v>860000</v>
      </c>
      <c r="O226">
        <v>-848696.3</v>
      </c>
      <c r="P226">
        <v>-15433.83</v>
      </c>
      <c r="Q226">
        <v>28471.99</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row>
    <row r="227" spans="1:46">
      <c r="A227" t="s">
        <v>84</v>
      </c>
      <c r="B227">
        <v>1</v>
      </c>
      <c r="C227">
        <v>3</v>
      </c>
      <c r="D227">
        <v>1085</v>
      </c>
      <c r="E227">
        <v>0</v>
      </c>
      <c r="F227">
        <v>155.57</v>
      </c>
      <c r="G227">
        <v>58.06</v>
      </c>
      <c r="H227">
        <v>-13461.19</v>
      </c>
      <c r="I227">
        <v>-26550.46</v>
      </c>
      <c r="J227">
        <v>33.46</v>
      </c>
      <c r="K227">
        <v>34.57</v>
      </c>
      <c r="L227">
        <v>-1521.44</v>
      </c>
      <c r="M227">
        <v>36481.17</v>
      </c>
      <c r="N227">
        <v>40.67</v>
      </c>
      <c r="O227">
        <v>40.67</v>
      </c>
      <c r="P227">
        <v>38.049999999999997</v>
      </c>
      <c r="Q227">
        <v>-50396.15</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row>
    <row r="228" spans="1:46">
      <c r="A228" t="s">
        <v>84</v>
      </c>
      <c r="B228">
        <v>1</v>
      </c>
      <c r="C228">
        <v>3</v>
      </c>
      <c r="D228">
        <v>1086</v>
      </c>
      <c r="E228">
        <v>0</v>
      </c>
      <c r="F228">
        <v>143.63</v>
      </c>
      <c r="G228">
        <v>156.94999999999999</v>
      </c>
      <c r="H228">
        <v>-36395.1</v>
      </c>
      <c r="I228">
        <v>-71784.600000000006</v>
      </c>
      <c r="J228">
        <v>90.44</v>
      </c>
      <c r="K228">
        <v>93.46</v>
      </c>
      <c r="L228">
        <v>-4113.5200000000004</v>
      </c>
      <c r="M228">
        <v>98634.31</v>
      </c>
      <c r="N228">
        <v>109.99</v>
      </c>
      <c r="O228">
        <v>109.99</v>
      </c>
      <c r="P228">
        <v>102.89</v>
      </c>
      <c r="Q228">
        <v>-136256.25</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row>
    <row r="229" spans="1:46">
      <c r="A229" t="s">
        <v>84</v>
      </c>
      <c r="B229">
        <v>1</v>
      </c>
      <c r="C229">
        <v>3</v>
      </c>
      <c r="D229">
        <v>1090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row>
    <row r="230" spans="1:46">
      <c r="A230" t="s">
        <v>84</v>
      </c>
      <c r="B230">
        <v>1</v>
      </c>
      <c r="C230">
        <v>3</v>
      </c>
      <c r="D230">
        <v>1091</v>
      </c>
      <c r="E230">
        <v>0</v>
      </c>
      <c r="F230">
        <v>0</v>
      </c>
      <c r="G230">
        <v>0</v>
      </c>
      <c r="H230">
        <v>0</v>
      </c>
      <c r="I230">
        <v>0</v>
      </c>
      <c r="J230">
        <v>0</v>
      </c>
      <c r="K230">
        <v>0</v>
      </c>
      <c r="L230">
        <v>0</v>
      </c>
      <c r="M230">
        <v>0</v>
      </c>
      <c r="N230">
        <v>-206426.48</v>
      </c>
      <c r="O230">
        <v>143056.68</v>
      </c>
      <c r="P230">
        <v>33870.17</v>
      </c>
      <c r="Q230">
        <v>68852.55</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row>
    <row r="231" spans="1:46">
      <c r="A231" t="s">
        <v>84</v>
      </c>
      <c r="B231">
        <v>1</v>
      </c>
      <c r="C231">
        <v>3</v>
      </c>
      <c r="D231">
        <v>1100</v>
      </c>
      <c r="E231">
        <v>0</v>
      </c>
      <c r="F231">
        <v>737874.16</v>
      </c>
      <c r="G231">
        <v>-294183.09999999998</v>
      </c>
      <c r="H231">
        <v>125033.25</v>
      </c>
      <c r="I231">
        <v>-124267.29</v>
      </c>
      <c r="J231">
        <v>24134.11</v>
      </c>
      <c r="K231">
        <v>50242.99</v>
      </c>
      <c r="L231">
        <v>49804.36</v>
      </c>
      <c r="M231">
        <v>-204727.05</v>
      </c>
      <c r="N231">
        <v>-27909.96</v>
      </c>
      <c r="O231">
        <v>74661.759999999995</v>
      </c>
      <c r="P231">
        <v>1118.29</v>
      </c>
      <c r="Q231">
        <v>10233.370000000001</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row>
    <row r="232" spans="1:46">
      <c r="A232" t="s">
        <v>84</v>
      </c>
      <c r="B232">
        <v>1</v>
      </c>
      <c r="C232">
        <v>3</v>
      </c>
      <c r="D232">
        <v>1101</v>
      </c>
      <c r="E232">
        <v>0</v>
      </c>
      <c r="F232">
        <v>2436658.96</v>
      </c>
      <c r="G232">
        <v>-403871.35</v>
      </c>
      <c r="H232">
        <v>403212.75</v>
      </c>
      <c r="I232">
        <v>-680716.13</v>
      </c>
      <c r="J232">
        <v>89749.97</v>
      </c>
      <c r="K232">
        <v>197525.85</v>
      </c>
      <c r="L232">
        <v>415912.58</v>
      </c>
      <c r="M232">
        <v>-428062.81</v>
      </c>
      <c r="N232">
        <v>-200650</v>
      </c>
      <c r="O232">
        <v>-9767.1299999999992</v>
      </c>
      <c r="P232">
        <v>-12300.03</v>
      </c>
      <c r="Q232">
        <v>-20122.29</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row>
    <row r="233" spans="1:46">
      <c r="A233" t="s">
        <v>84</v>
      </c>
      <c r="B233">
        <v>1</v>
      </c>
      <c r="C233">
        <v>3</v>
      </c>
      <c r="D233">
        <v>1103</v>
      </c>
      <c r="E233">
        <v>0</v>
      </c>
      <c r="F233">
        <v>106281.87</v>
      </c>
      <c r="G233">
        <v>-28183.74</v>
      </c>
      <c r="H233">
        <v>15954.82</v>
      </c>
      <c r="I233">
        <v>-12275.25</v>
      </c>
      <c r="J233">
        <v>2553.67</v>
      </c>
      <c r="K233">
        <v>3025.04</v>
      </c>
      <c r="L233">
        <v>5089.79</v>
      </c>
      <c r="M233">
        <v>-22127.62</v>
      </c>
      <c r="N233">
        <v>-2352.25</v>
      </c>
      <c r="O233">
        <v>-2687.63</v>
      </c>
      <c r="P233">
        <v>-10131.200000000001</v>
      </c>
      <c r="Q233">
        <v>19349.57</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row>
    <row r="234" spans="1:46">
      <c r="A234" t="s">
        <v>84</v>
      </c>
      <c r="B234">
        <v>1</v>
      </c>
      <c r="C234">
        <v>3</v>
      </c>
      <c r="D234">
        <v>1106</v>
      </c>
      <c r="E234">
        <v>0</v>
      </c>
      <c r="F234">
        <v>0</v>
      </c>
      <c r="G234">
        <v>-10000</v>
      </c>
      <c r="H234">
        <v>0</v>
      </c>
      <c r="I234">
        <v>20665.97</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row>
    <row r="235" spans="1:46">
      <c r="A235" t="s">
        <v>84</v>
      </c>
      <c r="B235">
        <v>1</v>
      </c>
      <c r="C235">
        <v>3</v>
      </c>
      <c r="D235">
        <v>1107</v>
      </c>
      <c r="E235">
        <v>0</v>
      </c>
      <c r="F235">
        <v>118780.05</v>
      </c>
      <c r="G235">
        <v>-3867.73</v>
      </c>
      <c r="H235">
        <v>13453.06</v>
      </c>
      <c r="I235">
        <v>-8886.27</v>
      </c>
      <c r="J235">
        <v>2843.57</v>
      </c>
      <c r="K235">
        <v>4980.49</v>
      </c>
      <c r="L235">
        <v>9661.69</v>
      </c>
      <c r="M235">
        <v>-28225.55</v>
      </c>
      <c r="N235">
        <v>56.96</v>
      </c>
      <c r="O235">
        <v>-115.14</v>
      </c>
      <c r="P235">
        <v>-532.65</v>
      </c>
      <c r="Q235">
        <v>17931.27</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row>
    <row r="236" spans="1:46">
      <c r="A236" t="s">
        <v>84</v>
      </c>
      <c r="B236">
        <v>1</v>
      </c>
      <c r="C236">
        <v>3</v>
      </c>
      <c r="D236">
        <v>1108</v>
      </c>
      <c r="E236">
        <v>0</v>
      </c>
      <c r="F236">
        <v>590358.94999999995</v>
      </c>
      <c r="G236">
        <v>-20835.509999999998</v>
      </c>
      <c r="H236">
        <v>64058</v>
      </c>
      <c r="I236">
        <v>-37077.870000000003</v>
      </c>
      <c r="J236">
        <v>13529.99</v>
      </c>
      <c r="K236">
        <v>23710.5</v>
      </c>
      <c r="L236">
        <v>46004.25</v>
      </c>
      <c r="M236">
        <v>-136552.5</v>
      </c>
      <c r="N236">
        <v>270.5</v>
      </c>
      <c r="O236">
        <v>-548.75</v>
      </c>
      <c r="P236">
        <v>-2552.92</v>
      </c>
      <c r="Q236">
        <v>94648.76</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row>
    <row r="237" spans="1:46">
      <c r="A237" t="s">
        <v>84</v>
      </c>
      <c r="B237">
        <v>1</v>
      </c>
      <c r="C237">
        <v>3</v>
      </c>
      <c r="D237">
        <v>1109</v>
      </c>
      <c r="E237">
        <v>0</v>
      </c>
      <c r="F237">
        <v>14236.25</v>
      </c>
      <c r="G237">
        <v>7203.75</v>
      </c>
      <c r="H237">
        <v>-293.75</v>
      </c>
      <c r="I237">
        <v>-18510</v>
      </c>
      <c r="J237">
        <v>1156.25</v>
      </c>
      <c r="K237">
        <v>116.25</v>
      </c>
      <c r="L237">
        <v>290</v>
      </c>
      <c r="M237">
        <v>-205</v>
      </c>
      <c r="N237">
        <v>-820</v>
      </c>
      <c r="O237">
        <v>-46.25</v>
      </c>
      <c r="P237">
        <v>-310.47000000000003</v>
      </c>
      <c r="Q237">
        <v>6095</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row>
    <row r="238" spans="1:46">
      <c r="A238" t="s">
        <v>84</v>
      </c>
      <c r="B238">
        <v>1</v>
      </c>
      <c r="C238">
        <v>3</v>
      </c>
      <c r="D238">
        <v>1110</v>
      </c>
      <c r="E238">
        <v>0</v>
      </c>
      <c r="F238">
        <v>14539.85</v>
      </c>
      <c r="G238">
        <v>5974.95</v>
      </c>
      <c r="H238">
        <v>12803.2</v>
      </c>
      <c r="I238">
        <v>-79443.850000000006</v>
      </c>
      <c r="J238">
        <v>2744.1</v>
      </c>
      <c r="K238">
        <v>4755.75</v>
      </c>
      <c r="L238">
        <v>9200.85</v>
      </c>
      <c r="M238">
        <v>-28309.599999999999</v>
      </c>
      <c r="N238">
        <v>57.7</v>
      </c>
      <c r="O238">
        <v>-107.05</v>
      </c>
      <c r="P238">
        <v>-440.37</v>
      </c>
      <c r="Q238">
        <v>-7989.9</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row>
    <row r="239" spans="1:46">
      <c r="A239" t="s">
        <v>84</v>
      </c>
      <c r="B239">
        <v>1</v>
      </c>
      <c r="C239">
        <v>3</v>
      </c>
      <c r="D239">
        <v>1111</v>
      </c>
      <c r="E239">
        <v>0</v>
      </c>
      <c r="F239">
        <v>12360.37</v>
      </c>
      <c r="G239">
        <v>5079.34</v>
      </c>
      <c r="H239">
        <v>10884.02</v>
      </c>
      <c r="I239">
        <v>-71025.78</v>
      </c>
      <c r="J239">
        <v>2332.86</v>
      </c>
      <c r="K239">
        <v>4042.99</v>
      </c>
      <c r="L239">
        <v>7821.52</v>
      </c>
      <c r="M239">
        <v>-18562.73</v>
      </c>
      <c r="N239">
        <v>49.02</v>
      </c>
      <c r="O239">
        <v>-91.03</v>
      </c>
      <c r="P239">
        <v>-374.36</v>
      </c>
      <c r="Q239">
        <v>-7991.41</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row>
    <row r="240" spans="1:46">
      <c r="A240" t="s">
        <v>84</v>
      </c>
      <c r="B240">
        <v>1</v>
      </c>
      <c r="C240">
        <v>3</v>
      </c>
      <c r="D240">
        <v>1150</v>
      </c>
      <c r="E240">
        <v>0</v>
      </c>
      <c r="F240">
        <v>0</v>
      </c>
      <c r="G240">
        <v>-154667.93</v>
      </c>
      <c r="H240">
        <v>-134570.65</v>
      </c>
      <c r="I240">
        <v>-388115</v>
      </c>
      <c r="J240">
        <v>-293935.43</v>
      </c>
      <c r="K240">
        <v>-318586.90000000002</v>
      </c>
      <c r="L240">
        <v>-174266.98</v>
      </c>
      <c r="M240">
        <v>-41301.449999999997</v>
      </c>
      <c r="N240">
        <v>-434.66</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row>
    <row r="241" spans="1:46">
      <c r="A241" t="s">
        <v>84</v>
      </c>
      <c r="B241">
        <v>1</v>
      </c>
      <c r="C241">
        <v>3</v>
      </c>
      <c r="D241">
        <v>1200</v>
      </c>
      <c r="E241">
        <v>0</v>
      </c>
      <c r="F241">
        <v>-891.06</v>
      </c>
      <c r="G241">
        <v>-891.06</v>
      </c>
      <c r="H241">
        <v>11842.44</v>
      </c>
      <c r="I241">
        <v>0</v>
      </c>
      <c r="J241">
        <v>31429.57</v>
      </c>
      <c r="K241">
        <v>-4369.0600000000004</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row>
    <row r="242" spans="1:46">
      <c r="A242" t="s">
        <v>84</v>
      </c>
      <c r="B242">
        <v>1</v>
      </c>
      <c r="C242">
        <v>3</v>
      </c>
      <c r="D242">
        <v>1201</v>
      </c>
      <c r="E242">
        <v>0</v>
      </c>
      <c r="F242">
        <v>0</v>
      </c>
      <c r="G242">
        <v>0</v>
      </c>
      <c r="H242">
        <v>0</v>
      </c>
      <c r="I242">
        <v>0</v>
      </c>
      <c r="J242">
        <v>0</v>
      </c>
      <c r="K242">
        <v>0</v>
      </c>
      <c r="L242">
        <v>0</v>
      </c>
      <c r="M242">
        <v>0</v>
      </c>
      <c r="N242">
        <v>0</v>
      </c>
      <c r="O242">
        <v>0</v>
      </c>
      <c r="P242">
        <v>0</v>
      </c>
      <c r="Q242">
        <v>776.08</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row>
    <row r="243" spans="1:46">
      <c r="A243" t="s">
        <v>84</v>
      </c>
      <c r="B243">
        <v>1</v>
      </c>
      <c r="C243">
        <v>3</v>
      </c>
      <c r="D243">
        <v>1202</v>
      </c>
      <c r="E243">
        <v>0</v>
      </c>
      <c r="F243">
        <v>0</v>
      </c>
      <c r="G243">
        <v>0</v>
      </c>
      <c r="H243">
        <v>0</v>
      </c>
      <c r="I243">
        <v>0</v>
      </c>
      <c r="J243">
        <v>0</v>
      </c>
      <c r="K243">
        <v>0</v>
      </c>
      <c r="L243">
        <v>0</v>
      </c>
      <c r="M243">
        <v>0</v>
      </c>
      <c r="N243">
        <v>0</v>
      </c>
      <c r="O243">
        <v>45.15</v>
      </c>
      <c r="P243">
        <v>-45.15</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row>
    <row r="244" spans="1:46">
      <c r="A244" t="s">
        <v>84</v>
      </c>
      <c r="B244">
        <v>1</v>
      </c>
      <c r="C244">
        <v>3</v>
      </c>
      <c r="D244">
        <v>1210</v>
      </c>
      <c r="E244">
        <v>0</v>
      </c>
      <c r="F244">
        <v>25769.58</v>
      </c>
      <c r="G244">
        <v>12740.33</v>
      </c>
      <c r="H244">
        <v>10930.39</v>
      </c>
      <c r="I244">
        <v>234.89</v>
      </c>
      <c r="J244">
        <v>289.89999999999998</v>
      </c>
      <c r="K244">
        <v>9315.9599999999991</v>
      </c>
      <c r="L244">
        <v>-12169.24</v>
      </c>
      <c r="M244">
        <v>1.29</v>
      </c>
      <c r="N244">
        <v>-10594.4</v>
      </c>
      <c r="O244">
        <v>-20491.95</v>
      </c>
      <c r="P244">
        <v>-7181.75</v>
      </c>
      <c r="Q244">
        <v>-9133.86</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row>
    <row r="245" spans="1:46">
      <c r="A245" t="s">
        <v>84</v>
      </c>
      <c r="B245">
        <v>1</v>
      </c>
      <c r="C245">
        <v>3</v>
      </c>
      <c r="D245">
        <v>1220</v>
      </c>
      <c r="E245">
        <v>0</v>
      </c>
      <c r="F245">
        <v>-586.91</v>
      </c>
      <c r="G245">
        <v>0</v>
      </c>
      <c r="H245">
        <v>-32842.75</v>
      </c>
      <c r="I245">
        <v>2583.31</v>
      </c>
      <c r="J245">
        <v>-528.36</v>
      </c>
      <c r="K245">
        <v>0</v>
      </c>
      <c r="L245">
        <v>-1849.95</v>
      </c>
      <c r="M245">
        <v>0</v>
      </c>
      <c r="N245">
        <v>-48620.14</v>
      </c>
      <c r="O245">
        <v>10808.25</v>
      </c>
      <c r="P245">
        <v>1359.6</v>
      </c>
      <c r="Q245">
        <v>42002.69</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row>
    <row r="246" spans="1:46">
      <c r="A246" t="s">
        <v>84</v>
      </c>
      <c r="B246">
        <v>1</v>
      </c>
      <c r="C246">
        <v>3</v>
      </c>
      <c r="D246">
        <v>1225</v>
      </c>
      <c r="E246">
        <v>0</v>
      </c>
      <c r="F246">
        <v>0</v>
      </c>
      <c r="G246">
        <v>0</v>
      </c>
      <c r="H246">
        <v>2550</v>
      </c>
      <c r="I246">
        <v>-2550</v>
      </c>
      <c r="J246">
        <v>0</v>
      </c>
      <c r="K246">
        <v>0</v>
      </c>
      <c r="L246">
        <v>0</v>
      </c>
      <c r="M246">
        <v>0</v>
      </c>
      <c r="N246">
        <v>0</v>
      </c>
      <c r="O246">
        <v>0</v>
      </c>
      <c r="P246">
        <v>0</v>
      </c>
      <c r="Q246">
        <v>64139.64</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row>
    <row r="247" spans="1:46">
      <c r="A247" t="s">
        <v>84</v>
      </c>
      <c r="B247">
        <v>1</v>
      </c>
      <c r="C247">
        <v>3</v>
      </c>
      <c r="D247">
        <v>1250</v>
      </c>
      <c r="E247">
        <v>0</v>
      </c>
      <c r="F247">
        <v>0</v>
      </c>
      <c r="G247">
        <v>0</v>
      </c>
      <c r="H247">
        <v>5087.25</v>
      </c>
      <c r="I247">
        <v>-5087.25</v>
      </c>
      <c r="J247">
        <v>0</v>
      </c>
      <c r="K247">
        <v>0</v>
      </c>
      <c r="L247">
        <v>0</v>
      </c>
      <c r="M247">
        <v>0</v>
      </c>
      <c r="N247">
        <v>0</v>
      </c>
      <c r="O247">
        <v>0</v>
      </c>
      <c r="P247">
        <v>0</v>
      </c>
      <c r="Q247">
        <v>127958.54</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row>
    <row r="248" spans="1:46">
      <c r="A248" t="s">
        <v>84</v>
      </c>
      <c r="B248">
        <v>1</v>
      </c>
      <c r="C248">
        <v>3</v>
      </c>
      <c r="D248">
        <v>1300</v>
      </c>
      <c r="E248">
        <v>0</v>
      </c>
      <c r="F248">
        <v>-4716.1000000000004</v>
      </c>
      <c r="G248">
        <v>-4716.1000000000004</v>
      </c>
      <c r="H248">
        <v>-4716.1000000000004</v>
      </c>
      <c r="I248">
        <v>-1179.06</v>
      </c>
      <c r="J248">
        <v>525.22</v>
      </c>
      <c r="K248">
        <v>-4757.33</v>
      </c>
      <c r="L248">
        <v>-4757.33</v>
      </c>
      <c r="M248">
        <v>-4757.3500000000004</v>
      </c>
      <c r="N248">
        <v>-4455.47</v>
      </c>
      <c r="O248">
        <v>-2478.44</v>
      </c>
      <c r="P248">
        <v>19488.009999999998</v>
      </c>
      <c r="Q248">
        <v>-3202.52</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row>
    <row r="249" spans="1:46">
      <c r="A249" t="s">
        <v>84</v>
      </c>
      <c r="B249">
        <v>1</v>
      </c>
      <c r="C249">
        <v>3</v>
      </c>
      <c r="D249">
        <v>1400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row>
    <row r="250" spans="1:46">
      <c r="A250" t="s">
        <v>84</v>
      </c>
      <c r="B250">
        <v>1</v>
      </c>
      <c r="C250">
        <v>3</v>
      </c>
      <c r="D250">
        <v>1410</v>
      </c>
      <c r="E250">
        <v>0</v>
      </c>
      <c r="F250">
        <v>0</v>
      </c>
      <c r="G250">
        <v>0</v>
      </c>
      <c r="H250">
        <v>0</v>
      </c>
      <c r="I250">
        <v>0</v>
      </c>
      <c r="J250">
        <v>0</v>
      </c>
      <c r="K250">
        <v>0</v>
      </c>
      <c r="L250">
        <v>0</v>
      </c>
      <c r="M250">
        <v>0</v>
      </c>
      <c r="N250">
        <v>0</v>
      </c>
      <c r="O250">
        <v>0</v>
      </c>
      <c r="P250">
        <v>0</v>
      </c>
      <c r="Q250">
        <v>4090.81</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row>
    <row r="251" spans="1:46">
      <c r="A251" t="s">
        <v>84</v>
      </c>
      <c r="B251">
        <v>1</v>
      </c>
      <c r="C251">
        <v>3</v>
      </c>
      <c r="D251">
        <v>1415</v>
      </c>
      <c r="E251">
        <v>0</v>
      </c>
      <c r="F251">
        <v>0</v>
      </c>
      <c r="G251">
        <v>0</v>
      </c>
      <c r="H251">
        <v>0</v>
      </c>
      <c r="I251">
        <v>0</v>
      </c>
      <c r="J251">
        <v>0</v>
      </c>
      <c r="K251">
        <v>0</v>
      </c>
      <c r="L251">
        <v>0</v>
      </c>
      <c r="M251">
        <v>0</v>
      </c>
      <c r="N251">
        <v>0</v>
      </c>
      <c r="O251">
        <v>0</v>
      </c>
      <c r="P251">
        <v>0</v>
      </c>
      <c r="Q251">
        <v>-40835.050000000003</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row>
    <row r="252" spans="1:46">
      <c r="A252" t="s">
        <v>84</v>
      </c>
      <c r="B252">
        <v>1</v>
      </c>
      <c r="C252">
        <v>3</v>
      </c>
      <c r="D252">
        <v>1420</v>
      </c>
      <c r="E252">
        <v>0</v>
      </c>
      <c r="F252">
        <v>0</v>
      </c>
      <c r="G252">
        <v>0</v>
      </c>
      <c r="H252">
        <v>0</v>
      </c>
      <c r="I252">
        <v>0</v>
      </c>
      <c r="J252">
        <v>0</v>
      </c>
      <c r="K252">
        <v>2000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row>
    <row r="253" spans="1:46">
      <c r="A253" t="s">
        <v>84</v>
      </c>
      <c r="B253">
        <v>1</v>
      </c>
      <c r="C253">
        <v>3</v>
      </c>
      <c r="D253">
        <v>1425</v>
      </c>
      <c r="E253">
        <v>0</v>
      </c>
      <c r="F253">
        <v>0</v>
      </c>
      <c r="G253">
        <v>0</v>
      </c>
      <c r="H253">
        <v>0</v>
      </c>
      <c r="I253">
        <v>0</v>
      </c>
      <c r="J253">
        <v>0</v>
      </c>
      <c r="K253">
        <v>0</v>
      </c>
      <c r="L253">
        <v>0</v>
      </c>
      <c r="M253">
        <v>0</v>
      </c>
      <c r="N253">
        <v>0</v>
      </c>
      <c r="O253">
        <v>0</v>
      </c>
      <c r="P253">
        <v>0</v>
      </c>
      <c r="Q253">
        <v>-1364.87</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row>
    <row r="254" spans="1:46">
      <c r="A254" t="s">
        <v>84</v>
      </c>
      <c r="B254">
        <v>1</v>
      </c>
      <c r="C254">
        <v>3</v>
      </c>
      <c r="D254">
        <v>1430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row>
    <row r="255" spans="1:46">
      <c r="A255" t="s">
        <v>84</v>
      </c>
      <c r="B255">
        <v>1</v>
      </c>
      <c r="C255">
        <v>3</v>
      </c>
      <c r="D255">
        <v>1435</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row>
    <row r="256" spans="1:46">
      <c r="A256" t="s">
        <v>84</v>
      </c>
      <c r="B256">
        <v>1</v>
      </c>
      <c r="C256">
        <v>3</v>
      </c>
      <c r="D256">
        <v>1440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row>
    <row r="257" spans="1:46">
      <c r="A257" t="s">
        <v>84</v>
      </c>
      <c r="B257">
        <v>1</v>
      </c>
      <c r="C257">
        <v>3</v>
      </c>
      <c r="D257">
        <v>1445</v>
      </c>
      <c r="E257">
        <v>0</v>
      </c>
      <c r="F257">
        <v>0</v>
      </c>
      <c r="G257">
        <v>0</v>
      </c>
      <c r="H257">
        <v>0</v>
      </c>
      <c r="I257">
        <v>0</v>
      </c>
      <c r="J257">
        <v>0</v>
      </c>
      <c r="K257">
        <v>0</v>
      </c>
      <c r="L257">
        <v>0</v>
      </c>
      <c r="M257">
        <v>0</v>
      </c>
      <c r="N257">
        <v>0</v>
      </c>
      <c r="O257">
        <v>0</v>
      </c>
      <c r="P257">
        <v>0</v>
      </c>
      <c r="Q257">
        <v>-43064.52</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row>
    <row r="258" spans="1:46">
      <c r="A258" t="s">
        <v>84</v>
      </c>
      <c r="B258">
        <v>1</v>
      </c>
      <c r="C258">
        <v>3</v>
      </c>
      <c r="D258">
        <v>1446</v>
      </c>
      <c r="E258">
        <v>0</v>
      </c>
      <c r="F258">
        <v>0</v>
      </c>
      <c r="G258">
        <v>289323.58</v>
      </c>
      <c r="H258">
        <v>388115</v>
      </c>
      <c r="I258">
        <v>293935.43</v>
      </c>
      <c r="J258">
        <v>0</v>
      </c>
      <c r="K258">
        <v>318586.90000000002</v>
      </c>
      <c r="L258">
        <v>174266.97</v>
      </c>
      <c r="M258">
        <v>41301.449999999997</v>
      </c>
      <c r="N258">
        <v>0</v>
      </c>
      <c r="O258">
        <v>44301.21</v>
      </c>
      <c r="P258">
        <v>1049.1099999999999</v>
      </c>
      <c r="Q258">
        <v>243686.31</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row>
    <row r="259" spans="1:46">
      <c r="A259" t="s">
        <v>84</v>
      </c>
      <c r="B259">
        <v>1</v>
      </c>
      <c r="C259">
        <v>3</v>
      </c>
      <c r="D259">
        <v>1447</v>
      </c>
      <c r="E259">
        <v>0</v>
      </c>
      <c r="F259">
        <v>0</v>
      </c>
      <c r="G259">
        <v>0</v>
      </c>
      <c r="H259">
        <v>0</v>
      </c>
      <c r="I259">
        <v>0</v>
      </c>
      <c r="J259">
        <v>0</v>
      </c>
      <c r="K259">
        <v>0</v>
      </c>
      <c r="L259">
        <v>0</v>
      </c>
      <c r="M259">
        <v>0</v>
      </c>
      <c r="N259">
        <v>0</v>
      </c>
      <c r="O259">
        <v>0</v>
      </c>
      <c r="P259">
        <v>0</v>
      </c>
      <c r="Q259">
        <v>-120123.13</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row>
    <row r="260" spans="1:46">
      <c r="A260" t="s">
        <v>84</v>
      </c>
      <c r="B260">
        <v>1</v>
      </c>
      <c r="C260">
        <v>3</v>
      </c>
      <c r="D260">
        <v>1450</v>
      </c>
      <c r="E260">
        <v>0</v>
      </c>
      <c r="F260">
        <v>0</v>
      </c>
      <c r="G260">
        <v>0</v>
      </c>
      <c r="H260">
        <v>0</v>
      </c>
      <c r="I260">
        <v>0</v>
      </c>
      <c r="J260">
        <v>0</v>
      </c>
      <c r="K260">
        <v>0</v>
      </c>
      <c r="L260">
        <v>0</v>
      </c>
      <c r="M260">
        <v>0</v>
      </c>
      <c r="N260">
        <v>4599</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row>
    <row r="261" spans="1:46">
      <c r="A261" t="s">
        <v>84</v>
      </c>
      <c r="B261">
        <v>1</v>
      </c>
      <c r="C261">
        <v>3</v>
      </c>
      <c r="D261">
        <v>1455</v>
      </c>
      <c r="E261">
        <v>0</v>
      </c>
      <c r="F261">
        <v>0</v>
      </c>
      <c r="G261">
        <v>0</v>
      </c>
      <c r="H261">
        <v>0</v>
      </c>
      <c r="I261">
        <v>0</v>
      </c>
      <c r="J261">
        <v>0</v>
      </c>
      <c r="K261">
        <v>0</v>
      </c>
      <c r="L261">
        <v>0</v>
      </c>
      <c r="M261">
        <v>0</v>
      </c>
      <c r="N261">
        <v>0</v>
      </c>
      <c r="O261">
        <v>0</v>
      </c>
      <c r="P261">
        <v>0</v>
      </c>
      <c r="Q261">
        <v>-16351.2</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row>
    <row r="262" spans="1:46">
      <c r="A262" t="s">
        <v>84</v>
      </c>
      <c r="B262">
        <v>1</v>
      </c>
      <c r="C262">
        <v>3</v>
      </c>
      <c r="D262">
        <v>1460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row>
    <row r="263" spans="1:46">
      <c r="A263" t="s">
        <v>84</v>
      </c>
      <c r="B263">
        <v>1</v>
      </c>
      <c r="C263">
        <v>3</v>
      </c>
      <c r="D263">
        <v>1465</v>
      </c>
      <c r="E263">
        <v>0</v>
      </c>
      <c r="F263">
        <v>0</v>
      </c>
      <c r="G263">
        <v>0</v>
      </c>
      <c r="H263">
        <v>0</v>
      </c>
      <c r="I263">
        <v>0</v>
      </c>
      <c r="J263">
        <v>0</v>
      </c>
      <c r="K263">
        <v>0</v>
      </c>
      <c r="L263">
        <v>0</v>
      </c>
      <c r="M263">
        <v>0</v>
      </c>
      <c r="N263">
        <v>0</v>
      </c>
      <c r="O263">
        <v>0</v>
      </c>
      <c r="P263">
        <v>0</v>
      </c>
      <c r="Q263">
        <v>-6390.77</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row>
    <row r="264" spans="1:46">
      <c r="A264" t="s">
        <v>84</v>
      </c>
      <c r="B264">
        <v>1</v>
      </c>
      <c r="C264">
        <v>3</v>
      </c>
      <c r="D264">
        <v>2025</v>
      </c>
      <c r="E264">
        <v>0</v>
      </c>
      <c r="F264">
        <v>38.75</v>
      </c>
      <c r="G264">
        <v>0</v>
      </c>
      <c r="H264">
        <v>558.49</v>
      </c>
      <c r="I264">
        <v>-436.37</v>
      </c>
      <c r="J264">
        <v>2522.61</v>
      </c>
      <c r="K264">
        <v>0</v>
      </c>
      <c r="L264">
        <v>-2243.5100000000002</v>
      </c>
      <c r="M264">
        <v>20</v>
      </c>
      <c r="N264">
        <v>17.5</v>
      </c>
      <c r="O264">
        <v>-281.60000000000002</v>
      </c>
      <c r="P264">
        <v>123.45</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row>
    <row r="265" spans="1:46">
      <c r="A265" t="s">
        <v>84</v>
      </c>
      <c r="B265">
        <v>1</v>
      </c>
      <c r="C265">
        <v>3</v>
      </c>
      <c r="D265">
        <v>2050</v>
      </c>
      <c r="E265">
        <v>0</v>
      </c>
      <c r="F265">
        <v>77.31</v>
      </c>
      <c r="G265">
        <v>0</v>
      </c>
      <c r="H265">
        <v>1114.2</v>
      </c>
      <c r="I265">
        <v>-870.6</v>
      </c>
      <c r="J265">
        <v>5032.59</v>
      </c>
      <c r="K265">
        <v>0</v>
      </c>
      <c r="L265">
        <v>-4475.7700000000004</v>
      </c>
      <c r="M265">
        <v>39.92</v>
      </c>
      <c r="N265">
        <v>34.979999999999997</v>
      </c>
      <c r="O265">
        <v>-561.88</v>
      </c>
      <c r="P265">
        <v>246.34</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row>
    <row r="266" spans="1:46">
      <c r="A266" t="s">
        <v>84</v>
      </c>
      <c r="B266">
        <v>1</v>
      </c>
      <c r="C266">
        <v>3</v>
      </c>
      <c r="D266">
        <v>2100</v>
      </c>
      <c r="E266">
        <v>0</v>
      </c>
      <c r="F266">
        <v>-285833.7</v>
      </c>
      <c r="G266">
        <v>-175108.64</v>
      </c>
      <c r="H266">
        <v>345407.52</v>
      </c>
      <c r="I266">
        <v>-159268.17000000001</v>
      </c>
      <c r="J266">
        <v>934155.3</v>
      </c>
      <c r="K266">
        <v>-1240918.71</v>
      </c>
      <c r="L266">
        <v>-19949.64</v>
      </c>
      <c r="M266">
        <v>19660.2</v>
      </c>
      <c r="N266">
        <v>900371.78</v>
      </c>
      <c r="O266">
        <v>-781882</v>
      </c>
      <c r="P266">
        <v>-67693.25</v>
      </c>
      <c r="Q266">
        <v>588057.03</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row>
    <row r="267" spans="1:46">
      <c r="A267" t="s">
        <v>84</v>
      </c>
      <c r="B267">
        <v>1</v>
      </c>
      <c r="C267">
        <v>3</v>
      </c>
      <c r="D267">
        <v>2101</v>
      </c>
      <c r="E267">
        <v>0</v>
      </c>
      <c r="F267">
        <v>0</v>
      </c>
      <c r="G267">
        <v>0</v>
      </c>
      <c r="H267">
        <v>0</v>
      </c>
      <c r="I267">
        <v>0</v>
      </c>
      <c r="J267">
        <v>0</v>
      </c>
      <c r="K267">
        <v>900</v>
      </c>
      <c r="L267">
        <v>-900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row>
    <row r="268" spans="1:46">
      <c r="A268" t="s">
        <v>84</v>
      </c>
      <c r="B268">
        <v>1</v>
      </c>
      <c r="C268">
        <v>3</v>
      </c>
      <c r="D268">
        <v>2104</v>
      </c>
      <c r="E268">
        <v>0</v>
      </c>
      <c r="F268">
        <v>-74637.600000000006</v>
      </c>
      <c r="G268">
        <v>0</v>
      </c>
      <c r="H268">
        <v>0</v>
      </c>
      <c r="I268">
        <v>1246.6199999999999</v>
      </c>
      <c r="J268">
        <v>40145.910000000003</v>
      </c>
      <c r="K268">
        <v>9877.86</v>
      </c>
      <c r="L268">
        <v>-51270.39</v>
      </c>
      <c r="M268">
        <v>0</v>
      </c>
      <c r="N268">
        <v>0</v>
      </c>
      <c r="O268">
        <v>15498.67</v>
      </c>
      <c r="P268">
        <v>24982.52</v>
      </c>
      <c r="Q268">
        <v>-40481.19</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row>
    <row r="269" spans="1:46">
      <c r="A269" t="s">
        <v>84</v>
      </c>
      <c r="B269">
        <v>1</v>
      </c>
      <c r="C269">
        <v>3</v>
      </c>
      <c r="D269">
        <v>2105</v>
      </c>
      <c r="E269">
        <v>0</v>
      </c>
      <c r="F269">
        <v>0</v>
      </c>
      <c r="G269">
        <v>0</v>
      </c>
      <c r="H269">
        <v>0</v>
      </c>
      <c r="I269">
        <v>0</v>
      </c>
      <c r="J269">
        <v>236.84</v>
      </c>
      <c r="K269">
        <v>0</v>
      </c>
      <c r="L269">
        <v>0</v>
      </c>
      <c r="M269">
        <v>-2391.54</v>
      </c>
      <c r="N269">
        <v>0</v>
      </c>
      <c r="O269">
        <v>0</v>
      </c>
      <c r="P269">
        <v>129.09</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row>
    <row r="270" spans="1:46">
      <c r="A270" t="s">
        <v>84</v>
      </c>
      <c r="B270">
        <v>1</v>
      </c>
      <c r="C270">
        <v>3</v>
      </c>
      <c r="D270">
        <v>2106</v>
      </c>
      <c r="E270">
        <v>0</v>
      </c>
      <c r="F270">
        <v>0</v>
      </c>
      <c r="G270">
        <v>0</v>
      </c>
      <c r="H270">
        <v>0</v>
      </c>
      <c r="I270">
        <v>0</v>
      </c>
      <c r="J270">
        <v>394.74</v>
      </c>
      <c r="K270">
        <v>0</v>
      </c>
      <c r="L270">
        <v>0</v>
      </c>
      <c r="M270">
        <v>-3985.92</v>
      </c>
      <c r="N270">
        <v>0</v>
      </c>
      <c r="O270">
        <v>0</v>
      </c>
      <c r="P270">
        <v>77.45</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row>
    <row r="271" spans="1:46">
      <c r="A271" t="s">
        <v>84</v>
      </c>
      <c r="B271">
        <v>1</v>
      </c>
      <c r="C271">
        <v>3</v>
      </c>
      <c r="D271">
        <v>2107</v>
      </c>
      <c r="E271">
        <v>0</v>
      </c>
      <c r="F271">
        <v>8596.07</v>
      </c>
      <c r="G271">
        <v>14139.08</v>
      </c>
      <c r="H271">
        <v>5287.61</v>
      </c>
      <c r="I271">
        <v>6396.5</v>
      </c>
      <c r="J271">
        <v>-33970.83</v>
      </c>
      <c r="K271">
        <v>3659.83</v>
      </c>
      <c r="L271">
        <v>12002.99</v>
      </c>
      <c r="M271">
        <v>5850.98</v>
      </c>
      <c r="N271">
        <v>3623.14</v>
      </c>
      <c r="O271">
        <v>13484.9</v>
      </c>
      <c r="P271">
        <v>-38636.879999999997</v>
      </c>
      <c r="Q271">
        <v>27677.69</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row>
    <row r="272" spans="1:46">
      <c r="A272" t="s">
        <v>84</v>
      </c>
      <c r="B272">
        <v>1</v>
      </c>
      <c r="C272">
        <v>3</v>
      </c>
      <c r="D272">
        <v>2108</v>
      </c>
      <c r="E272">
        <v>0</v>
      </c>
      <c r="F272">
        <v>-441.6</v>
      </c>
      <c r="G272">
        <v>45.09</v>
      </c>
      <c r="H272">
        <v>43.94</v>
      </c>
      <c r="I272">
        <v>-12.4</v>
      </c>
      <c r="J272">
        <v>31.63</v>
      </c>
      <c r="K272">
        <v>404.41</v>
      </c>
      <c r="L272">
        <v>-479.9</v>
      </c>
      <c r="M272">
        <v>72.08</v>
      </c>
      <c r="N272">
        <v>36.67</v>
      </c>
      <c r="O272">
        <v>59.39</v>
      </c>
      <c r="P272">
        <v>-120.42</v>
      </c>
      <c r="Q272">
        <v>-912.97</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row>
    <row r="273" spans="1:46">
      <c r="A273" t="s">
        <v>84</v>
      </c>
      <c r="B273">
        <v>1</v>
      </c>
      <c r="C273">
        <v>3</v>
      </c>
      <c r="D273">
        <v>2109</v>
      </c>
      <c r="E273">
        <v>0</v>
      </c>
      <c r="F273">
        <v>0</v>
      </c>
      <c r="G273">
        <v>0</v>
      </c>
      <c r="H273">
        <v>-11178.14</v>
      </c>
      <c r="I273">
        <v>0</v>
      </c>
      <c r="J273">
        <v>0</v>
      </c>
      <c r="K273">
        <v>0</v>
      </c>
      <c r="L273">
        <v>0</v>
      </c>
      <c r="M273">
        <v>0</v>
      </c>
      <c r="N273">
        <v>0</v>
      </c>
      <c r="O273">
        <v>0</v>
      </c>
      <c r="P273">
        <v>0</v>
      </c>
      <c r="Q273">
        <v>12149.55</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row>
    <row r="274" spans="1:46">
      <c r="A274" t="s">
        <v>84</v>
      </c>
      <c r="B274">
        <v>1</v>
      </c>
      <c r="C274">
        <v>3</v>
      </c>
      <c r="D274">
        <v>2125</v>
      </c>
      <c r="E274">
        <v>0</v>
      </c>
      <c r="F274">
        <v>0</v>
      </c>
      <c r="G274">
        <v>0</v>
      </c>
      <c r="H274">
        <v>0</v>
      </c>
      <c r="I274">
        <v>-2113.63</v>
      </c>
      <c r="J274">
        <v>0</v>
      </c>
      <c r="K274">
        <v>2113.63</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row>
    <row r="275" spans="1:46">
      <c r="A275" t="s">
        <v>84</v>
      </c>
      <c r="B275">
        <v>1</v>
      </c>
      <c r="C275">
        <v>3</v>
      </c>
      <c r="D275">
        <v>2150</v>
      </c>
      <c r="E275">
        <v>0</v>
      </c>
      <c r="F275">
        <v>0</v>
      </c>
      <c r="G275">
        <v>0</v>
      </c>
      <c r="H275">
        <v>0</v>
      </c>
      <c r="I275">
        <v>-4216.6499999999996</v>
      </c>
      <c r="J275">
        <v>4216.6499999999996</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row>
    <row r="276" spans="1:46">
      <c r="A276" t="s">
        <v>84</v>
      </c>
      <c r="B276">
        <v>1</v>
      </c>
      <c r="C276">
        <v>3</v>
      </c>
      <c r="D276">
        <v>2152</v>
      </c>
      <c r="E276">
        <v>0</v>
      </c>
      <c r="F276">
        <v>0</v>
      </c>
      <c r="G276">
        <v>0</v>
      </c>
      <c r="H276">
        <v>-3379.83</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row>
    <row r="277" spans="1:46">
      <c r="A277" t="s">
        <v>84</v>
      </c>
      <c r="B277">
        <v>1</v>
      </c>
      <c r="C277">
        <v>3</v>
      </c>
      <c r="D277">
        <v>2200</v>
      </c>
      <c r="E277">
        <v>0</v>
      </c>
      <c r="F277">
        <v>-291332.63</v>
      </c>
      <c r="G277">
        <v>0</v>
      </c>
      <c r="H277">
        <v>0</v>
      </c>
      <c r="I277">
        <v>0</v>
      </c>
      <c r="J277">
        <v>0</v>
      </c>
      <c r="K277">
        <v>0</v>
      </c>
      <c r="L277">
        <v>0</v>
      </c>
      <c r="M277">
        <v>0</v>
      </c>
      <c r="N277">
        <v>0</v>
      </c>
      <c r="O277">
        <v>0</v>
      </c>
      <c r="P277">
        <v>0</v>
      </c>
      <c r="Q277">
        <v>67500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row>
    <row r="278" spans="1:46">
      <c r="A278" t="s">
        <v>84</v>
      </c>
      <c r="B278">
        <v>1</v>
      </c>
      <c r="C278">
        <v>3</v>
      </c>
      <c r="D278">
        <v>2210</v>
      </c>
      <c r="E278">
        <v>0</v>
      </c>
      <c r="F278">
        <v>0</v>
      </c>
      <c r="G278">
        <v>0</v>
      </c>
      <c r="H278">
        <v>10000</v>
      </c>
      <c r="I278">
        <v>-10000</v>
      </c>
      <c r="J278">
        <v>3977.46</v>
      </c>
      <c r="K278">
        <v>-278.24</v>
      </c>
      <c r="L278">
        <v>-24535.439999999999</v>
      </c>
      <c r="M278">
        <v>0</v>
      </c>
      <c r="N278">
        <v>0</v>
      </c>
      <c r="O278">
        <v>0</v>
      </c>
      <c r="P278">
        <v>0</v>
      </c>
      <c r="Q278">
        <v>197388.82</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row>
    <row r="279" spans="1:46">
      <c r="A279" t="s">
        <v>84</v>
      </c>
      <c r="B279">
        <v>1</v>
      </c>
      <c r="C279">
        <v>3</v>
      </c>
      <c r="D279">
        <v>2501</v>
      </c>
      <c r="E279">
        <v>0</v>
      </c>
      <c r="F279">
        <v>0</v>
      </c>
      <c r="G279">
        <v>0</v>
      </c>
      <c r="H279">
        <v>0</v>
      </c>
      <c r="I279">
        <v>0</v>
      </c>
      <c r="J279">
        <v>0</v>
      </c>
      <c r="K279">
        <v>0</v>
      </c>
      <c r="L279">
        <v>0</v>
      </c>
      <c r="M279">
        <v>0</v>
      </c>
      <c r="N279">
        <v>0</v>
      </c>
      <c r="O279">
        <v>0</v>
      </c>
      <c r="P279">
        <v>0</v>
      </c>
      <c r="Q279">
        <v>1420053</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row>
    <row r="280" spans="1:46">
      <c r="A280" t="s">
        <v>84</v>
      </c>
      <c r="B280">
        <v>1</v>
      </c>
      <c r="C280">
        <v>3</v>
      </c>
      <c r="D280">
        <v>2503</v>
      </c>
      <c r="E280">
        <v>0</v>
      </c>
      <c r="F280">
        <v>0</v>
      </c>
      <c r="G280">
        <v>0</v>
      </c>
      <c r="H280">
        <v>0</v>
      </c>
      <c r="I280">
        <v>0</v>
      </c>
      <c r="J280">
        <v>0</v>
      </c>
      <c r="K280">
        <v>0</v>
      </c>
      <c r="L280">
        <v>0</v>
      </c>
      <c r="M280">
        <v>0</v>
      </c>
      <c r="N280">
        <v>0</v>
      </c>
      <c r="O280">
        <v>0</v>
      </c>
      <c r="P280">
        <v>0</v>
      </c>
      <c r="Q280">
        <v>-1420053</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row>
    <row r="281" spans="1:46">
      <c r="A281" t="s">
        <v>84</v>
      </c>
      <c r="B281">
        <v>1</v>
      </c>
      <c r="C281">
        <v>3</v>
      </c>
      <c r="D281">
        <v>3000</v>
      </c>
      <c r="E281">
        <v>0</v>
      </c>
      <c r="F281">
        <v>1.48</v>
      </c>
      <c r="G281">
        <v>0</v>
      </c>
      <c r="H281">
        <v>0</v>
      </c>
      <c r="I281">
        <v>0</v>
      </c>
      <c r="J281">
        <v>0</v>
      </c>
      <c r="K281">
        <v>0</v>
      </c>
      <c r="L281">
        <v>0</v>
      </c>
      <c r="M281">
        <v>0</v>
      </c>
      <c r="N281">
        <v>0</v>
      </c>
      <c r="O281">
        <v>0</v>
      </c>
      <c r="P281">
        <v>0</v>
      </c>
      <c r="Q281">
        <v>969004</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row>
    <row r="282" spans="1:46">
      <c r="A282" t="s">
        <v>84</v>
      </c>
      <c r="B282">
        <v>1</v>
      </c>
      <c r="C282">
        <v>3</v>
      </c>
      <c r="D282">
        <v>3001</v>
      </c>
      <c r="E282">
        <v>0</v>
      </c>
      <c r="F282">
        <v>0</v>
      </c>
      <c r="G282">
        <v>0</v>
      </c>
      <c r="H282">
        <v>0</v>
      </c>
      <c r="I282">
        <v>0</v>
      </c>
      <c r="J282">
        <v>0</v>
      </c>
      <c r="K282">
        <v>0</v>
      </c>
      <c r="L282">
        <v>0</v>
      </c>
      <c r="M282">
        <v>0</v>
      </c>
      <c r="N282">
        <v>0</v>
      </c>
      <c r="O282">
        <v>0</v>
      </c>
      <c r="P282">
        <v>0</v>
      </c>
      <c r="Q282">
        <v>1624620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row>
    <row r="283" spans="1:46">
      <c r="A283" t="s">
        <v>84</v>
      </c>
      <c r="B283">
        <v>1</v>
      </c>
      <c r="C283">
        <v>3</v>
      </c>
      <c r="D283">
        <v>3003</v>
      </c>
      <c r="E283">
        <v>0</v>
      </c>
      <c r="F283">
        <v>0</v>
      </c>
      <c r="G283">
        <v>0</v>
      </c>
      <c r="H283">
        <v>0</v>
      </c>
      <c r="I283">
        <v>0</v>
      </c>
      <c r="J283">
        <v>0</v>
      </c>
      <c r="K283">
        <v>0</v>
      </c>
      <c r="L283">
        <v>0</v>
      </c>
      <c r="M283">
        <v>0</v>
      </c>
      <c r="N283">
        <v>0</v>
      </c>
      <c r="O283">
        <v>0</v>
      </c>
      <c r="P283">
        <v>0</v>
      </c>
      <c r="Q283">
        <v>-482525.55</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row>
    <row r="284" spans="1:46">
      <c r="A284" t="s">
        <v>84</v>
      </c>
      <c r="B284">
        <v>1</v>
      </c>
      <c r="C284">
        <v>3</v>
      </c>
      <c r="D284">
        <v>3005</v>
      </c>
      <c r="E284">
        <v>0</v>
      </c>
      <c r="F284">
        <v>0</v>
      </c>
      <c r="G284">
        <v>0</v>
      </c>
      <c r="H284">
        <v>0</v>
      </c>
      <c r="I284">
        <v>0</v>
      </c>
      <c r="J284">
        <v>0</v>
      </c>
      <c r="K284">
        <v>0</v>
      </c>
      <c r="L284">
        <v>0</v>
      </c>
      <c r="M284">
        <v>0</v>
      </c>
      <c r="N284">
        <v>0</v>
      </c>
      <c r="O284">
        <v>0</v>
      </c>
      <c r="P284">
        <v>0</v>
      </c>
      <c r="Q284">
        <v>-3324006.44</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row>
    <row r="285" spans="1:46">
      <c r="A285" t="s">
        <v>84</v>
      </c>
      <c r="B285">
        <v>1</v>
      </c>
      <c r="C285">
        <v>3</v>
      </c>
      <c r="D285">
        <v>4000</v>
      </c>
      <c r="E285">
        <v>0</v>
      </c>
      <c r="F285">
        <v>929896.61</v>
      </c>
      <c r="G285">
        <v>57868.7</v>
      </c>
      <c r="H285">
        <v>124872.97</v>
      </c>
      <c r="I285">
        <v>102695.06</v>
      </c>
      <c r="J285">
        <v>24838.01</v>
      </c>
      <c r="K285">
        <v>46351.86</v>
      </c>
      <c r="L285">
        <v>90460.42</v>
      </c>
      <c r="M285">
        <v>16290.66</v>
      </c>
      <c r="N285">
        <v>369.84</v>
      </c>
      <c r="O285">
        <v>-4360.38</v>
      </c>
      <c r="P285">
        <v>-6454.88</v>
      </c>
      <c r="Q285">
        <v>130478.22</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row>
    <row r="286" spans="1:46">
      <c r="A286" t="s">
        <v>84</v>
      </c>
      <c r="B286">
        <v>1</v>
      </c>
      <c r="C286">
        <v>3</v>
      </c>
      <c r="D286">
        <v>4001</v>
      </c>
      <c r="E286">
        <v>0</v>
      </c>
      <c r="F286">
        <v>3869.15</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row>
    <row r="287" spans="1:46">
      <c r="A287" t="s">
        <v>84</v>
      </c>
      <c r="B287">
        <v>1</v>
      </c>
      <c r="C287">
        <v>3</v>
      </c>
      <c r="D287">
        <v>4003</v>
      </c>
      <c r="E287">
        <v>0</v>
      </c>
      <c r="F287">
        <v>123307.54</v>
      </c>
      <c r="G287">
        <v>7350.9</v>
      </c>
      <c r="H287">
        <v>16012.31</v>
      </c>
      <c r="I287">
        <v>13220.24</v>
      </c>
      <c r="J287">
        <v>3648.75</v>
      </c>
      <c r="K287">
        <v>5933.91</v>
      </c>
      <c r="L287">
        <v>11501.86</v>
      </c>
      <c r="M287">
        <v>2112.6799999999998</v>
      </c>
      <c r="N287">
        <v>69.099999999999994</v>
      </c>
      <c r="O287">
        <v>-136.1</v>
      </c>
      <c r="P287">
        <v>-609.03</v>
      </c>
      <c r="Q287">
        <v>19116.5</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row>
    <row r="288" spans="1:46">
      <c r="A288" t="s">
        <v>84</v>
      </c>
      <c r="B288">
        <v>1</v>
      </c>
      <c r="C288">
        <v>3</v>
      </c>
      <c r="D288">
        <v>4005</v>
      </c>
      <c r="E288">
        <v>0</v>
      </c>
      <c r="F288">
        <v>2479995.56</v>
      </c>
      <c r="G288">
        <v>146128.65</v>
      </c>
      <c r="H288">
        <v>370370</v>
      </c>
      <c r="I288">
        <v>-180716.13</v>
      </c>
      <c r="J288">
        <v>89749.97</v>
      </c>
      <c r="K288">
        <v>197525.85</v>
      </c>
      <c r="L288">
        <v>415912.58</v>
      </c>
      <c r="M288">
        <v>51937.19</v>
      </c>
      <c r="N288">
        <v>-650</v>
      </c>
      <c r="O288">
        <v>-9767.1299999999992</v>
      </c>
      <c r="P288">
        <v>-12300.03</v>
      </c>
      <c r="Q288">
        <v>-173820.67</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row>
    <row r="289" spans="1:46">
      <c r="A289" t="s">
        <v>84</v>
      </c>
      <c r="B289">
        <v>1</v>
      </c>
      <c r="C289">
        <v>3</v>
      </c>
      <c r="D289">
        <v>4006</v>
      </c>
      <c r="E289">
        <v>0</v>
      </c>
      <c r="F289">
        <v>517872.46</v>
      </c>
      <c r="G289">
        <v>29164.49</v>
      </c>
      <c r="H289">
        <v>64058</v>
      </c>
      <c r="I289">
        <v>52922.13</v>
      </c>
      <c r="J289">
        <v>13529.99</v>
      </c>
      <c r="K289">
        <v>23710.5</v>
      </c>
      <c r="L289">
        <v>46004.25</v>
      </c>
      <c r="M289">
        <v>8447.5</v>
      </c>
      <c r="N289">
        <v>270.5</v>
      </c>
      <c r="O289">
        <v>-548.75</v>
      </c>
      <c r="P289">
        <v>-2552.92</v>
      </c>
      <c r="Q289">
        <v>114648.76</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row>
    <row r="290" spans="1:46">
      <c r="A290" t="s">
        <v>84</v>
      </c>
      <c r="B290">
        <v>1</v>
      </c>
      <c r="C290">
        <v>3</v>
      </c>
      <c r="D290">
        <v>4007</v>
      </c>
      <c r="E290">
        <v>0</v>
      </c>
      <c r="F290">
        <v>14375</v>
      </c>
      <c r="G290">
        <v>7203.75</v>
      </c>
      <c r="H290">
        <v>-293.75</v>
      </c>
      <c r="I290">
        <v>-510</v>
      </c>
      <c r="J290">
        <v>1156.25</v>
      </c>
      <c r="K290">
        <v>116.25</v>
      </c>
      <c r="L290">
        <v>290</v>
      </c>
      <c r="M290">
        <v>-205</v>
      </c>
      <c r="N290">
        <v>-820</v>
      </c>
      <c r="O290">
        <v>-46.25</v>
      </c>
      <c r="P290">
        <v>-310.47000000000003</v>
      </c>
      <c r="Q290">
        <v>6095</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row>
    <row r="291" spans="1:46">
      <c r="A291" t="s">
        <v>84</v>
      </c>
      <c r="B291">
        <v>1</v>
      </c>
      <c r="C291">
        <v>3</v>
      </c>
      <c r="D291">
        <v>4008</v>
      </c>
      <c r="E291">
        <v>0</v>
      </c>
      <c r="F291">
        <v>81749</v>
      </c>
      <c r="G291">
        <v>5974.95</v>
      </c>
      <c r="H291">
        <v>12803.2</v>
      </c>
      <c r="I291">
        <v>10556.15</v>
      </c>
      <c r="J291">
        <v>2744.1</v>
      </c>
      <c r="K291">
        <v>4755.75</v>
      </c>
      <c r="L291">
        <v>9200.85</v>
      </c>
      <c r="M291">
        <v>1690.4</v>
      </c>
      <c r="N291">
        <v>57.7</v>
      </c>
      <c r="O291">
        <v>-107.05</v>
      </c>
      <c r="P291">
        <v>-440.37</v>
      </c>
      <c r="Q291">
        <v>10.1</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row>
    <row r="292" spans="1:46">
      <c r="A292" t="s">
        <v>84</v>
      </c>
      <c r="B292">
        <v>1</v>
      </c>
      <c r="C292">
        <v>3</v>
      </c>
      <c r="D292">
        <v>4009</v>
      </c>
      <c r="E292">
        <v>0</v>
      </c>
      <c r="F292">
        <v>69496.070000000007</v>
      </c>
      <c r="G292">
        <v>5079.34</v>
      </c>
      <c r="H292">
        <v>10884.02</v>
      </c>
      <c r="I292">
        <v>8974.2199999999993</v>
      </c>
      <c r="J292">
        <v>2332.86</v>
      </c>
      <c r="K292">
        <v>4042.99</v>
      </c>
      <c r="L292">
        <v>7821.52</v>
      </c>
      <c r="M292">
        <v>1437.27</v>
      </c>
      <c r="N292">
        <v>49.02</v>
      </c>
      <c r="O292">
        <v>-91.03</v>
      </c>
      <c r="P292">
        <v>-374.36</v>
      </c>
      <c r="Q292">
        <v>8.59</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row>
    <row r="293" spans="1:46">
      <c r="A293" t="s">
        <v>84</v>
      </c>
      <c r="B293">
        <v>1</v>
      </c>
      <c r="C293">
        <v>3</v>
      </c>
      <c r="D293">
        <v>4010</v>
      </c>
      <c r="E293">
        <v>0</v>
      </c>
      <c r="F293">
        <v>0</v>
      </c>
      <c r="G293">
        <v>0</v>
      </c>
      <c r="H293">
        <v>0</v>
      </c>
      <c r="I293">
        <v>0</v>
      </c>
      <c r="J293">
        <v>0</v>
      </c>
      <c r="K293">
        <v>0</v>
      </c>
      <c r="L293">
        <v>0</v>
      </c>
      <c r="M293">
        <v>0</v>
      </c>
      <c r="N293">
        <v>0</v>
      </c>
      <c r="O293">
        <v>0</v>
      </c>
      <c r="P293">
        <v>0</v>
      </c>
      <c r="Q293">
        <v>173698.38</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row>
    <row r="294" spans="1:46">
      <c r="A294" t="s">
        <v>84</v>
      </c>
      <c r="B294">
        <v>1</v>
      </c>
      <c r="C294">
        <v>3</v>
      </c>
      <c r="D294">
        <v>4015</v>
      </c>
      <c r="E294">
        <v>0</v>
      </c>
      <c r="F294">
        <v>0</v>
      </c>
      <c r="G294">
        <v>0</v>
      </c>
      <c r="H294">
        <v>11169.75</v>
      </c>
      <c r="I294">
        <v>0</v>
      </c>
      <c r="J294">
        <v>1500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row>
    <row r="295" spans="1:46">
      <c r="A295" t="s">
        <v>84</v>
      </c>
      <c r="B295">
        <v>1</v>
      </c>
      <c r="C295">
        <v>3</v>
      </c>
      <c r="D295">
        <v>4020</v>
      </c>
      <c r="E295">
        <v>0</v>
      </c>
      <c r="F295">
        <v>0</v>
      </c>
      <c r="G295">
        <v>0</v>
      </c>
      <c r="H295">
        <v>0</v>
      </c>
      <c r="I295">
        <v>1370.3</v>
      </c>
      <c r="J295">
        <v>0</v>
      </c>
      <c r="K295">
        <v>0</v>
      </c>
      <c r="L295">
        <v>0</v>
      </c>
      <c r="M295">
        <v>0</v>
      </c>
      <c r="N295">
        <v>0</v>
      </c>
      <c r="O295">
        <v>628.05999999999995</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row>
    <row r="296" spans="1:46">
      <c r="A296" t="s">
        <v>84</v>
      </c>
      <c r="B296">
        <v>1</v>
      </c>
      <c r="C296">
        <v>3</v>
      </c>
      <c r="D296">
        <v>4021</v>
      </c>
      <c r="E296">
        <v>0</v>
      </c>
      <c r="F296">
        <v>0</v>
      </c>
      <c r="G296">
        <v>0</v>
      </c>
      <c r="H296">
        <v>0</v>
      </c>
      <c r="I296">
        <v>1256.1099999999999</v>
      </c>
      <c r="J296">
        <v>0</v>
      </c>
      <c r="K296">
        <v>2512.2199999999998</v>
      </c>
      <c r="L296">
        <v>0</v>
      </c>
      <c r="M296">
        <v>0</v>
      </c>
      <c r="N296">
        <v>0</v>
      </c>
      <c r="O296">
        <v>1884.17</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row>
    <row r="297" spans="1:46">
      <c r="A297" t="s">
        <v>84</v>
      </c>
      <c r="B297">
        <v>1</v>
      </c>
      <c r="C297">
        <v>3</v>
      </c>
      <c r="D297">
        <v>4022</v>
      </c>
      <c r="E297">
        <v>0</v>
      </c>
      <c r="F297">
        <v>0</v>
      </c>
      <c r="G297">
        <v>0</v>
      </c>
      <c r="H297">
        <v>0</v>
      </c>
      <c r="I297">
        <v>0</v>
      </c>
      <c r="J297">
        <v>0</v>
      </c>
      <c r="K297">
        <v>1256.1099999999999</v>
      </c>
      <c r="L297">
        <v>0</v>
      </c>
      <c r="M297">
        <v>0</v>
      </c>
      <c r="N297">
        <v>0</v>
      </c>
      <c r="O297">
        <v>1941.26</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row>
    <row r="298" spans="1:46">
      <c r="A298" t="s">
        <v>84</v>
      </c>
      <c r="B298">
        <v>1</v>
      </c>
      <c r="C298">
        <v>3</v>
      </c>
      <c r="D298">
        <v>4023</v>
      </c>
      <c r="E298">
        <v>0</v>
      </c>
      <c r="F298">
        <v>0</v>
      </c>
      <c r="G298">
        <v>0</v>
      </c>
      <c r="H298">
        <v>0</v>
      </c>
      <c r="I298">
        <v>0</v>
      </c>
      <c r="J298">
        <v>0</v>
      </c>
      <c r="K298">
        <v>2740.61</v>
      </c>
      <c r="L298">
        <v>0</v>
      </c>
      <c r="M298">
        <v>0</v>
      </c>
      <c r="N298">
        <v>0</v>
      </c>
      <c r="O298">
        <v>742.25</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row>
    <row r="299" spans="1:46">
      <c r="A299" t="s">
        <v>84</v>
      </c>
      <c r="B299">
        <v>1</v>
      </c>
      <c r="C299">
        <v>3</v>
      </c>
      <c r="D299">
        <v>4025</v>
      </c>
      <c r="E299">
        <v>0</v>
      </c>
      <c r="F299">
        <v>0</v>
      </c>
      <c r="G299">
        <v>0</v>
      </c>
      <c r="H299">
        <v>5000</v>
      </c>
      <c r="I299">
        <v>0</v>
      </c>
      <c r="J299">
        <v>13384.33</v>
      </c>
      <c r="K299">
        <v>0</v>
      </c>
      <c r="L299">
        <v>1085.45</v>
      </c>
      <c r="M299">
        <v>0</v>
      </c>
      <c r="N299">
        <v>9445.52</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row>
    <row r="300" spans="1:46">
      <c r="A300" t="s">
        <v>84</v>
      </c>
      <c r="B300">
        <v>1</v>
      </c>
      <c r="C300">
        <v>3</v>
      </c>
      <c r="D300">
        <v>4030</v>
      </c>
      <c r="E300">
        <v>0</v>
      </c>
      <c r="F300">
        <v>0</v>
      </c>
      <c r="G300">
        <v>0</v>
      </c>
      <c r="H300">
        <v>0</v>
      </c>
      <c r="I300">
        <v>423.74</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row>
    <row r="301" spans="1:46">
      <c r="A301" t="s">
        <v>84</v>
      </c>
      <c r="B301">
        <v>1</v>
      </c>
      <c r="C301">
        <v>3</v>
      </c>
      <c r="D301">
        <v>4035</v>
      </c>
      <c r="E301">
        <v>0</v>
      </c>
      <c r="F301">
        <v>0</v>
      </c>
      <c r="G301">
        <v>0</v>
      </c>
      <c r="H301">
        <v>0</v>
      </c>
      <c r="I301">
        <v>0</v>
      </c>
      <c r="J301">
        <v>0</v>
      </c>
      <c r="K301">
        <v>0</v>
      </c>
      <c r="L301">
        <v>0</v>
      </c>
      <c r="M301">
        <v>0</v>
      </c>
      <c r="N301">
        <v>0</v>
      </c>
      <c r="O301">
        <v>0</v>
      </c>
      <c r="P301">
        <v>24000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row>
    <row r="302" spans="1:46">
      <c r="A302" t="s">
        <v>84</v>
      </c>
      <c r="B302">
        <v>1</v>
      </c>
      <c r="C302">
        <v>3</v>
      </c>
      <c r="D302">
        <v>4041</v>
      </c>
      <c r="E302">
        <v>0</v>
      </c>
      <c r="F302">
        <v>0</v>
      </c>
      <c r="G302">
        <v>0</v>
      </c>
      <c r="H302">
        <v>10000</v>
      </c>
      <c r="I302">
        <v>12000</v>
      </c>
      <c r="J302">
        <v>0</v>
      </c>
      <c r="K302">
        <v>500</v>
      </c>
      <c r="L302">
        <v>125</v>
      </c>
      <c r="M302">
        <v>1000</v>
      </c>
      <c r="N302">
        <v>6925</v>
      </c>
      <c r="O302">
        <v>8380</v>
      </c>
      <c r="P302">
        <v>3914.35</v>
      </c>
      <c r="Q302">
        <v>1000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row>
    <row r="303" spans="1:46">
      <c r="A303" t="s">
        <v>84</v>
      </c>
      <c r="B303">
        <v>1</v>
      </c>
      <c r="C303">
        <v>3</v>
      </c>
      <c r="D303">
        <v>4046</v>
      </c>
      <c r="E303">
        <v>0</v>
      </c>
      <c r="F303">
        <v>0</v>
      </c>
      <c r="G303">
        <v>0</v>
      </c>
      <c r="H303">
        <v>0</v>
      </c>
      <c r="I303">
        <v>0</v>
      </c>
      <c r="J303">
        <v>600</v>
      </c>
      <c r="K303">
        <v>0</v>
      </c>
      <c r="L303">
        <v>4496.49</v>
      </c>
      <c r="M303">
        <v>400.08</v>
      </c>
      <c r="N303">
        <v>350</v>
      </c>
      <c r="O303">
        <v>700</v>
      </c>
      <c r="P303">
        <v>1200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row>
    <row r="304" spans="1:46">
      <c r="A304" t="s">
        <v>84</v>
      </c>
      <c r="B304">
        <v>1</v>
      </c>
      <c r="C304">
        <v>3</v>
      </c>
      <c r="D304">
        <v>4050</v>
      </c>
      <c r="E304">
        <v>0</v>
      </c>
      <c r="F304">
        <v>2732.3</v>
      </c>
      <c r="G304">
        <v>2180.1799999999998</v>
      </c>
      <c r="H304">
        <v>1298.6099999999999</v>
      </c>
      <c r="I304">
        <v>1194.1199999999999</v>
      </c>
      <c r="J304">
        <v>1260.6099999999999</v>
      </c>
      <c r="K304">
        <v>1512.42</v>
      </c>
      <c r="L304">
        <v>374.06</v>
      </c>
      <c r="M304">
        <v>258.56</v>
      </c>
      <c r="N304">
        <v>424.11</v>
      </c>
      <c r="O304">
        <v>385.46</v>
      </c>
      <c r="P304">
        <v>688.54</v>
      </c>
      <c r="Q304">
        <v>382.65</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row>
    <row r="305" spans="1:46">
      <c r="A305" t="s">
        <v>84</v>
      </c>
      <c r="B305">
        <v>1</v>
      </c>
      <c r="C305">
        <v>3</v>
      </c>
      <c r="D305">
        <v>4051</v>
      </c>
      <c r="E305">
        <v>0</v>
      </c>
      <c r="F305">
        <v>3173.63</v>
      </c>
      <c r="G305">
        <v>3364.2</v>
      </c>
      <c r="H305">
        <v>3451.61</v>
      </c>
      <c r="I305">
        <v>3130.1</v>
      </c>
      <c r="J305">
        <v>3232.95</v>
      </c>
      <c r="K305">
        <v>3127.42</v>
      </c>
      <c r="L305">
        <v>2726.76</v>
      </c>
      <c r="M305">
        <v>1292.47</v>
      </c>
      <c r="N305">
        <v>6306.07</v>
      </c>
      <c r="O305">
        <v>1893.71</v>
      </c>
      <c r="P305">
        <v>848.91</v>
      </c>
      <c r="Q305">
        <v>927.96</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row>
    <row r="306" spans="1:46">
      <c r="A306" t="s">
        <v>84</v>
      </c>
      <c r="B306">
        <v>1</v>
      </c>
      <c r="C306">
        <v>3</v>
      </c>
      <c r="D306">
        <v>4052</v>
      </c>
      <c r="E306">
        <v>0</v>
      </c>
      <c r="F306">
        <v>3161.22</v>
      </c>
      <c r="G306">
        <v>3302.71</v>
      </c>
      <c r="H306">
        <v>3352.14</v>
      </c>
      <c r="I306">
        <v>3043.49</v>
      </c>
      <c r="J306">
        <v>3134.72</v>
      </c>
      <c r="K306">
        <v>2363.12</v>
      </c>
      <c r="L306">
        <v>2228.15</v>
      </c>
      <c r="M306">
        <v>1966.53</v>
      </c>
      <c r="N306">
        <v>2120.3000000000002</v>
      </c>
      <c r="O306">
        <v>1926.53</v>
      </c>
      <c r="P306">
        <v>1774.06</v>
      </c>
      <c r="Q306">
        <v>2490.73</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row>
    <row r="307" spans="1:46">
      <c r="A307" t="s">
        <v>84</v>
      </c>
      <c r="B307">
        <v>1</v>
      </c>
      <c r="C307">
        <v>3</v>
      </c>
      <c r="D307">
        <v>4070</v>
      </c>
      <c r="E307">
        <v>0</v>
      </c>
      <c r="F307">
        <v>107672.43</v>
      </c>
      <c r="G307">
        <v>6132.27</v>
      </c>
      <c r="H307">
        <v>13453.06</v>
      </c>
      <c r="I307">
        <v>11113.73</v>
      </c>
      <c r="J307">
        <v>2843.57</v>
      </c>
      <c r="K307">
        <v>4980.49</v>
      </c>
      <c r="L307">
        <v>9661.69</v>
      </c>
      <c r="M307">
        <v>1774.45</v>
      </c>
      <c r="N307">
        <v>56.96</v>
      </c>
      <c r="O307">
        <v>-115.14</v>
      </c>
      <c r="P307">
        <v>-532.65</v>
      </c>
      <c r="Q307">
        <v>22931.27</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row>
    <row r="308" spans="1:46">
      <c r="A308" t="s">
        <v>84</v>
      </c>
      <c r="B308">
        <v>1</v>
      </c>
      <c r="C308">
        <v>3</v>
      </c>
      <c r="D308">
        <v>4500</v>
      </c>
      <c r="E308">
        <v>0</v>
      </c>
      <c r="F308">
        <v>0</v>
      </c>
      <c r="G308">
        <v>0</v>
      </c>
      <c r="H308">
        <v>0</v>
      </c>
      <c r="I308">
        <v>0</v>
      </c>
      <c r="J308">
        <v>0</v>
      </c>
      <c r="K308">
        <v>0</v>
      </c>
      <c r="L308">
        <v>0</v>
      </c>
      <c r="M308">
        <v>0</v>
      </c>
      <c r="N308">
        <v>0</v>
      </c>
      <c r="O308">
        <v>90000</v>
      </c>
      <c r="P308">
        <v>0</v>
      </c>
      <c r="Q308">
        <v>-67500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row>
    <row r="309" spans="1:46">
      <c r="A309" t="s">
        <v>84</v>
      </c>
      <c r="B309">
        <v>1</v>
      </c>
      <c r="C309">
        <v>3</v>
      </c>
      <c r="D309">
        <v>4985</v>
      </c>
      <c r="E309">
        <v>0</v>
      </c>
      <c r="F309">
        <v>0</v>
      </c>
      <c r="G309">
        <v>0</v>
      </c>
      <c r="H309">
        <v>0</v>
      </c>
      <c r="I309">
        <v>0</v>
      </c>
      <c r="J309">
        <v>0</v>
      </c>
      <c r="K309">
        <v>0</v>
      </c>
      <c r="L309">
        <v>0</v>
      </c>
      <c r="M309">
        <v>0</v>
      </c>
      <c r="N309">
        <v>-206426.48</v>
      </c>
      <c r="O309">
        <v>143056.68</v>
      </c>
      <c r="P309">
        <v>33870.17</v>
      </c>
      <c r="Q309">
        <v>68852.55</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row>
    <row r="310" spans="1:46">
      <c r="A310" t="s">
        <v>84</v>
      </c>
      <c r="B310">
        <v>1</v>
      </c>
      <c r="C310">
        <v>3</v>
      </c>
      <c r="D310">
        <v>4999</v>
      </c>
      <c r="E310">
        <v>0</v>
      </c>
      <c r="F310">
        <v>0</v>
      </c>
      <c r="G310">
        <v>0</v>
      </c>
      <c r="H310">
        <v>0</v>
      </c>
      <c r="I310">
        <v>0</v>
      </c>
      <c r="J310">
        <v>0</v>
      </c>
      <c r="K310">
        <v>0</v>
      </c>
      <c r="L310">
        <v>0</v>
      </c>
      <c r="M310">
        <v>0</v>
      </c>
      <c r="N310">
        <v>14634.47</v>
      </c>
      <c r="O310">
        <v>0</v>
      </c>
      <c r="P310">
        <v>408.3</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row>
    <row r="311" spans="1:46">
      <c r="A311" t="s">
        <v>84</v>
      </c>
      <c r="B311">
        <v>1</v>
      </c>
      <c r="C311">
        <v>3</v>
      </c>
      <c r="D311">
        <v>5001</v>
      </c>
      <c r="E311">
        <v>0</v>
      </c>
      <c r="F311">
        <v>17959.04</v>
      </c>
      <c r="G311">
        <v>18775.36</v>
      </c>
      <c r="H311">
        <v>17142.72</v>
      </c>
      <c r="I311">
        <v>17959.04</v>
      </c>
      <c r="J311">
        <v>17959.04</v>
      </c>
      <c r="K311">
        <v>17142.72</v>
      </c>
      <c r="L311">
        <v>18775.36</v>
      </c>
      <c r="M311">
        <v>17142.72</v>
      </c>
      <c r="N311">
        <v>17142.72</v>
      </c>
      <c r="O311">
        <v>19297.060000000001</v>
      </c>
      <c r="P311">
        <v>16792.53</v>
      </c>
      <c r="Q311">
        <v>56403.72</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row>
    <row r="312" spans="1:46">
      <c r="A312" t="s">
        <v>84</v>
      </c>
      <c r="B312">
        <v>1</v>
      </c>
      <c r="C312">
        <v>3</v>
      </c>
      <c r="D312">
        <v>5002</v>
      </c>
      <c r="E312">
        <v>0</v>
      </c>
      <c r="F312">
        <v>1967.15</v>
      </c>
      <c r="G312">
        <v>2056.5700000000002</v>
      </c>
      <c r="H312">
        <v>1877.74</v>
      </c>
      <c r="I312">
        <v>1967.15</v>
      </c>
      <c r="J312">
        <v>1967.15</v>
      </c>
      <c r="K312">
        <v>1915.33</v>
      </c>
      <c r="L312">
        <v>2056.56</v>
      </c>
      <c r="M312">
        <v>1876.34</v>
      </c>
      <c r="N312">
        <v>1876.56</v>
      </c>
      <c r="O312">
        <v>2191.6</v>
      </c>
      <c r="P312">
        <v>1835.77</v>
      </c>
      <c r="Q312">
        <v>6238.1</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row>
    <row r="313" spans="1:46">
      <c r="A313" t="s">
        <v>84</v>
      </c>
      <c r="B313">
        <v>1</v>
      </c>
      <c r="C313">
        <v>3</v>
      </c>
      <c r="D313">
        <v>5010</v>
      </c>
      <c r="E313">
        <v>0</v>
      </c>
      <c r="F313">
        <v>0</v>
      </c>
      <c r="G313">
        <v>0</v>
      </c>
      <c r="H313">
        <v>93.7</v>
      </c>
      <c r="I313">
        <v>58.53</v>
      </c>
      <c r="J313">
        <v>0</v>
      </c>
      <c r="K313">
        <v>74.62</v>
      </c>
      <c r="L313">
        <v>0</v>
      </c>
      <c r="M313">
        <v>0</v>
      </c>
      <c r="N313">
        <v>0</v>
      </c>
      <c r="O313">
        <v>0</v>
      </c>
      <c r="P313">
        <v>140.13999999999999</v>
      </c>
      <c r="Q313">
        <v>266.19</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row>
    <row r="314" spans="1:46">
      <c r="A314" t="s">
        <v>84</v>
      </c>
      <c r="B314">
        <v>1</v>
      </c>
      <c r="C314">
        <v>3</v>
      </c>
      <c r="D314">
        <v>5011</v>
      </c>
      <c r="E314">
        <v>0</v>
      </c>
      <c r="F314">
        <v>17.12</v>
      </c>
      <c r="G314">
        <v>0</v>
      </c>
      <c r="H314">
        <v>0</v>
      </c>
      <c r="I314">
        <v>0</v>
      </c>
      <c r="J314">
        <v>0</v>
      </c>
      <c r="K314">
        <v>0</v>
      </c>
      <c r="L314">
        <v>266.86</v>
      </c>
      <c r="M314">
        <v>18.45</v>
      </c>
      <c r="N314">
        <v>46.13</v>
      </c>
      <c r="O314">
        <v>0</v>
      </c>
      <c r="P314">
        <v>109.72</v>
      </c>
      <c r="Q314">
        <v>79.819999999999993</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row>
    <row r="315" spans="1:46">
      <c r="A315" t="s">
        <v>84</v>
      </c>
      <c r="B315">
        <v>1</v>
      </c>
      <c r="C315">
        <v>3</v>
      </c>
      <c r="D315">
        <v>5013</v>
      </c>
      <c r="E315">
        <v>0</v>
      </c>
      <c r="F315">
        <v>0</v>
      </c>
      <c r="G315">
        <v>0</v>
      </c>
      <c r="H315">
        <v>0</v>
      </c>
      <c r="I315">
        <v>0</v>
      </c>
      <c r="J315">
        <v>0</v>
      </c>
      <c r="K315">
        <v>0</v>
      </c>
      <c r="L315">
        <v>0</v>
      </c>
      <c r="M315">
        <v>0</v>
      </c>
      <c r="N315">
        <v>0</v>
      </c>
      <c r="O315">
        <v>0</v>
      </c>
      <c r="P315">
        <v>0</v>
      </c>
      <c r="Q315">
        <v>113.54</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row>
    <row r="316" spans="1:46">
      <c r="A316" t="s">
        <v>84</v>
      </c>
      <c r="B316">
        <v>1</v>
      </c>
      <c r="C316">
        <v>3</v>
      </c>
      <c r="D316">
        <v>5014</v>
      </c>
      <c r="E316">
        <v>0</v>
      </c>
      <c r="F316">
        <v>0</v>
      </c>
      <c r="G316">
        <v>23.69</v>
      </c>
      <c r="H316">
        <v>0</v>
      </c>
      <c r="I316">
        <v>0</v>
      </c>
      <c r="J316">
        <v>0</v>
      </c>
      <c r="K316">
        <v>26.66</v>
      </c>
      <c r="L316">
        <v>90.59</v>
      </c>
      <c r="M316">
        <v>46.27</v>
      </c>
      <c r="N316">
        <v>0</v>
      </c>
      <c r="O316">
        <v>52.32</v>
      </c>
      <c r="P316">
        <v>28.95</v>
      </c>
      <c r="Q316">
        <v>47.62</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row>
    <row r="317" spans="1:46">
      <c r="A317" t="s">
        <v>84</v>
      </c>
      <c r="B317">
        <v>1</v>
      </c>
      <c r="C317">
        <v>3</v>
      </c>
      <c r="D317">
        <v>5020</v>
      </c>
      <c r="E317">
        <v>0</v>
      </c>
      <c r="F317">
        <v>0</v>
      </c>
      <c r="G317">
        <v>0</v>
      </c>
      <c r="H317">
        <v>0</v>
      </c>
      <c r="I317">
        <v>0</v>
      </c>
      <c r="J317">
        <v>242.68</v>
      </c>
      <c r="K317">
        <v>0</v>
      </c>
      <c r="L317">
        <v>0</v>
      </c>
      <c r="M317">
        <v>25.01</v>
      </c>
      <c r="N317">
        <v>0</v>
      </c>
      <c r="O317">
        <v>0</v>
      </c>
      <c r="P317">
        <v>28</v>
      </c>
      <c r="Q317">
        <v>176.33</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row>
    <row r="318" spans="1:46">
      <c r="A318" t="s">
        <v>84</v>
      </c>
      <c r="B318">
        <v>1</v>
      </c>
      <c r="C318">
        <v>3</v>
      </c>
      <c r="D318">
        <v>5021</v>
      </c>
      <c r="E318">
        <v>0</v>
      </c>
      <c r="F318">
        <v>0</v>
      </c>
      <c r="G318">
        <v>0</v>
      </c>
      <c r="H318">
        <v>45.93</v>
      </c>
      <c r="I318">
        <v>0</v>
      </c>
      <c r="J318">
        <v>0</v>
      </c>
      <c r="K318">
        <v>0</v>
      </c>
      <c r="L318">
        <v>0</v>
      </c>
      <c r="M318">
        <v>0</v>
      </c>
      <c r="N318">
        <v>50</v>
      </c>
      <c r="O318">
        <v>0</v>
      </c>
      <c r="P318">
        <v>0</v>
      </c>
      <c r="Q318">
        <v>189.95</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row>
    <row r="319" spans="1:46">
      <c r="A319" t="s">
        <v>84</v>
      </c>
      <c r="B319">
        <v>1</v>
      </c>
      <c r="C319">
        <v>3</v>
      </c>
      <c r="D319">
        <v>5022</v>
      </c>
      <c r="E319">
        <v>0</v>
      </c>
      <c r="F319">
        <v>0</v>
      </c>
      <c r="G319">
        <v>0</v>
      </c>
      <c r="H319">
        <v>12.82</v>
      </c>
      <c r="I319">
        <v>0</v>
      </c>
      <c r="J319">
        <v>29.5</v>
      </c>
      <c r="K319">
        <v>61.15</v>
      </c>
      <c r="L319">
        <v>0</v>
      </c>
      <c r="M319">
        <v>0</v>
      </c>
      <c r="N319">
        <v>98.57</v>
      </c>
      <c r="O319">
        <v>29.81</v>
      </c>
      <c r="P319">
        <v>30.1</v>
      </c>
      <c r="Q319">
        <v>358.35</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row>
    <row r="320" spans="1:46">
      <c r="A320" t="s">
        <v>84</v>
      </c>
      <c r="B320">
        <v>1</v>
      </c>
      <c r="C320">
        <v>3</v>
      </c>
      <c r="D320">
        <v>5023</v>
      </c>
      <c r="E320">
        <v>0</v>
      </c>
      <c r="F320">
        <v>0</v>
      </c>
      <c r="G320">
        <v>0</v>
      </c>
      <c r="H320">
        <v>0</v>
      </c>
      <c r="I320">
        <v>0</v>
      </c>
      <c r="J320">
        <v>0</v>
      </c>
      <c r="K320">
        <v>0</v>
      </c>
      <c r="L320">
        <v>41.1</v>
      </c>
      <c r="M320">
        <v>39.270000000000003</v>
      </c>
      <c r="N320">
        <v>52.05</v>
      </c>
      <c r="O320">
        <v>34.090000000000003</v>
      </c>
      <c r="P320">
        <v>144.81</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row>
    <row r="321" spans="1:46">
      <c r="A321" t="s">
        <v>84</v>
      </c>
      <c r="B321">
        <v>1</v>
      </c>
      <c r="C321">
        <v>3</v>
      </c>
      <c r="D321">
        <v>5024</v>
      </c>
      <c r="E321">
        <v>0</v>
      </c>
      <c r="F321">
        <v>0</v>
      </c>
      <c r="G321">
        <v>0</v>
      </c>
      <c r="H321">
        <v>0</v>
      </c>
      <c r="I321">
        <v>0</v>
      </c>
      <c r="J321">
        <v>0</v>
      </c>
      <c r="K321">
        <v>480.45</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row>
    <row r="322" spans="1:46">
      <c r="A322" t="s">
        <v>84</v>
      </c>
      <c r="B322">
        <v>1</v>
      </c>
      <c r="C322">
        <v>3</v>
      </c>
      <c r="D322">
        <v>5025</v>
      </c>
      <c r="E322">
        <v>0</v>
      </c>
      <c r="F322">
        <v>287.45</v>
      </c>
      <c r="G322">
        <v>0</v>
      </c>
      <c r="H322">
        <v>400</v>
      </c>
      <c r="I322">
        <v>0</v>
      </c>
      <c r="J322">
        <v>0</v>
      </c>
      <c r="K322">
        <v>0</v>
      </c>
      <c r="L322">
        <v>798.39</v>
      </c>
      <c r="M322">
        <v>0</v>
      </c>
      <c r="N322">
        <v>0</v>
      </c>
      <c r="O322">
        <v>0</v>
      </c>
      <c r="P322">
        <v>400</v>
      </c>
      <c r="Q322">
        <v>400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row>
    <row r="323" spans="1:46">
      <c r="A323" t="s">
        <v>84</v>
      </c>
      <c r="B323">
        <v>1</v>
      </c>
      <c r="C323">
        <v>3</v>
      </c>
      <c r="D323">
        <v>5100</v>
      </c>
      <c r="E323">
        <v>0</v>
      </c>
      <c r="F323">
        <v>0</v>
      </c>
      <c r="G323">
        <v>0</v>
      </c>
      <c r="H323">
        <v>0</v>
      </c>
      <c r="I323">
        <v>0</v>
      </c>
      <c r="J323">
        <v>0</v>
      </c>
      <c r="K323">
        <v>0</v>
      </c>
      <c r="L323">
        <v>1722</v>
      </c>
      <c r="M323">
        <v>0</v>
      </c>
      <c r="N323">
        <v>1248</v>
      </c>
      <c r="O323">
        <v>0</v>
      </c>
      <c r="P323">
        <v>0</v>
      </c>
      <c r="Q323">
        <v>1950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row>
    <row r="324" spans="1:46">
      <c r="A324" t="s">
        <v>84</v>
      </c>
      <c r="B324">
        <v>1</v>
      </c>
      <c r="C324">
        <v>3</v>
      </c>
      <c r="D324">
        <v>5101</v>
      </c>
      <c r="E324">
        <v>0</v>
      </c>
      <c r="F324">
        <v>0</v>
      </c>
      <c r="G324">
        <v>0</v>
      </c>
      <c r="H324">
        <v>0</v>
      </c>
      <c r="I324">
        <v>0</v>
      </c>
      <c r="J324">
        <v>0</v>
      </c>
      <c r="K324">
        <v>0</v>
      </c>
      <c r="L324">
        <v>0</v>
      </c>
      <c r="M324">
        <v>1128</v>
      </c>
      <c r="N324">
        <v>0</v>
      </c>
      <c r="O324">
        <v>0</v>
      </c>
      <c r="P324">
        <v>0</v>
      </c>
      <c r="Q324">
        <v>1543.2</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row>
    <row r="325" spans="1:46">
      <c r="A325" t="s">
        <v>84</v>
      </c>
      <c r="B325">
        <v>1</v>
      </c>
      <c r="C325">
        <v>3</v>
      </c>
      <c r="D325">
        <v>5105</v>
      </c>
      <c r="E325">
        <v>0</v>
      </c>
      <c r="F325">
        <v>0</v>
      </c>
      <c r="G325">
        <v>37.75</v>
      </c>
      <c r="H325">
        <v>0</v>
      </c>
      <c r="I325">
        <v>0</v>
      </c>
      <c r="J325">
        <v>137.97</v>
      </c>
      <c r="K325">
        <v>0</v>
      </c>
      <c r="L325">
        <v>0</v>
      </c>
      <c r="M325">
        <v>0</v>
      </c>
      <c r="N325">
        <v>0</v>
      </c>
      <c r="O325">
        <v>137.97</v>
      </c>
      <c r="P325">
        <v>137.97</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row>
    <row r="326" spans="1:46">
      <c r="A326" t="s">
        <v>84</v>
      </c>
      <c r="B326">
        <v>1</v>
      </c>
      <c r="C326">
        <v>3</v>
      </c>
      <c r="D326">
        <v>5106</v>
      </c>
      <c r="E326">
        <v>0</v>
      </c>
      <c r="F326">
        <v>234.79</v>
      </c>
      <c r="G326">
        <v>0</v>
      </c>
      <c r="H326">
        <v>0</v>
      </c>
      <c r="I326">
        <v>244.04</v>
      </c>
      <c r="J326">
        <v>720.14</v>
      </c>
      <c r="K326">
        <v>658.32</v>
      </c>
      <c r="L326">
        <v>300.55</v>
      </c>
      <c r="M326">
        <v>272.64</v>
      </c>
      <c r="N326">
        <v>863.81</v>
      </c>
      <c r="O326">
        <v>0</v>
      </c>
      <c r="P326">
        <v>0</v>
      </c>
      <c r="Q326">
        <v>392.6</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row>
    <row r="327" spans="1:46">
      <c r="A327" t="s">
        <v>84</v>
      </c>
      <c r="B327">
        <v>1</v>
      </c>
      <c r="C327">
        <v>3</v>
      </c>
      <c r="D327">
        <v>5110</v>
      </c>
      <c r="E327">
        <v>0</v>
      </c>
      <c r="F327">
        <v>1557.58</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row>
    <row r="328" spans="1:46">
      <c r="A328" t="s">
        <v>84</v>
      </c>
      <c r="B328">
        <v>1</v>
      </c>
      <c r="C328">
        <v>3</v>
      </c>
      <c r="D328">
        <v>5115</v>
      </c>
      <c r="E328">
        <v>0</v>
      </c>
      <c r="F328">
        <v>0</v>
      </c>
      <c r="G328">
        <v>0</v>
      </c>
      <c r="H328">
        <v>572.61</v>
      </c>
      <c r="I328">
        <v>0</v>
      </c>
      <c r="J328">
        <v>2176.09</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row>
    <row r="329" spans="1:46">
      <c r="A329" t="s">
        <v>84</v>
      </c>
      <c r="B329">
        <v>1</v>
      </c>
      <c r="C329">
        <v>3</v>
      </c>
      <c r="D329">
        <v>5120</v>
      </c>
      <c r="E329">
        <v>0</v>
      </c>
      <c r="F329">
        <v>0</v>
      </c>
      <c r="G329">
        <v>0</v>
      </c>
      <c r="H329">
        <v>67.989999999999995</v>
      </c>
      <c r="I329">
        <v>0</v>
      </c>
      <c r="J329">
        <v>1000</v>
      </c>
      <c r="K329">
        <v>0</v>
      </c>
      <c r="L329">
        <v>0</v>
      </c>
      <c r="M329">
        <v>0</v>
      </c>
      <c r="N329">
        <v>0</v>
      </c>
      <c r="O329">
        <v>0</v>
      </c>
      <c r="P329">
        <v>0</v>
      </c>
      <c r="Q329">
        <v>407.73</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row>
    <row r="330" spans="1:46">
      <c r="A330" t="s">
        <v>84</v>
      </c>
      <c r="B330">
        <v>1</v>
      </c>
      <c r="C330">
        <v>3</v>
      </c>
      <c r="D330">
        <v>5200</v>
      </c>
      <c r="E330">
        <v>0</v>
      </c>
      <c r="F330">
        <v>229.6</v>
      </c>
      <c r="G330">
        <v>231.7</v>
      </c>
      <c r="H330">
        <v>200.5</v>
      </c>
      <c r="I330">
        <v>168</v>
      </c>
      <c r="J330">
        <v>177.95</v>
      </c>
      <c r="K330">
        <v>251.04</v>
      </c>
      <c r="L330">
        <v>160</v>
      </c>
      <c r="M330">
        <v>150</v>
      </c>
      <c r="N330">
        <v>150</v>
      </c>
      <c r="O330">
        <v>194.63</v>
      </c>
      <c r="P330">
        <v>150</v>
      </c>
      <c r="Q330">
        <v>150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row>
    <row r="331" spans="1:46">
      <c r="A331" t="s">
        <v>84</v>
      </c>
      <c r="B331">
        <v>1</v>
      </c>
      <c r="C331">
        <v>3</v>
      </c>
      <c r="D331">
        <v>5201</v>
      </c>
      <c r="E331">
        <v>0</v>
      </c>
      <c r="F331">
        <v>692.22</v>
      </c>
      <c r="G331">
        <v>714.42</v>
      </c>
      <c r="H331">
        <v>835.34</v>
      </c>
      <c r="I331">
        <v>1077.67</v>
      </c>
      <c r="J331">
        <v>522.97</v>
      </c>
      <c r="K331">
        <v>974.94</v>
      </c>
      <c r="L331">
        <v>1833.41</v>
      </c>
      <c r="M331">
        <v>541.30999999999995</v>
      </c>
      <c r="N331">
        <v>927.42</v>
      </c>
      <c r="O331">
        <v>1037.47</v>
      </c>
      <c r="P331">
        <v>807.48</v>
      </c>
      <c r="Q331">
        <v>976.38</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row>
    <row r="332" spans="1:46">
      <c r="A332" t="s">
        <v>84</v>
      </c>
      <c r="B332">
        <v>1</v>
      </c>
      <c r="C332">
        <v>3</v>
      </c>
      <c r="D332">
        <v>5202</v>
      </c>
      <c r="E332">
        <v>0</v>
      </c>
      <c r="F332">
        <v>-4.96</v>
      </c>
      <c r="G332">
        <v>0</v>
      </c>
      <c r="H332">
        <v>0</v>
      </c>
      <c r="I332">
        <v>0</v>
      </c>
      <c r="J332">
        <v>-37.880000000000003</v>
      </c>
      <c r="K332">
        <v>0</v>
      </c>
      <c r="L332">
        <v>-17.7</v>
      </c>
      <c r="M332">
        <v>0</v>
      </c>
      <c r="N332">
        <v>0</v>
      </c>
      <c r="O332">
        <v>0</v>
      </c>
      <c r="P332">
        <v>0</v>
      </c>
      <c r="Q332">
        <v>83.38</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row>
    <row r="333" spans="1:46">
      <c r="A333" t="s">
        <v>84</v>
      </c>
      <c r="B333">
        <v>1</v>
      </c>
      <c r="C333">
        <v>3</v>
      </c>
      <c r="D333">
        <v>5205</v>
      </c>
      <c r="E333">
        <v>0</v>
      </c>
      <c r="F333">
        <v>8.36</v>
      </c>
      <c r="G333">
        <v>139.85</v>
      </c>
      <c r="H333">
        <v>0</v>
      </c>
      <c r="I333">
        <v>52.9</v>
      </c>
      <c r="J333">
        <v>0</v>
      </c>
      <c r="K333">
        <v>0</v>
      </c>
      <c r="L333">
        <v>0</v>
      </c>
      <c r="M333">
        <v>36.479999999999997</v>
      </c>
      <c r="N333">
        <v>0</v>
      </c>
      <c r="O333">
        <v>0</v>
      </c>
      <c r="P333">
        <v>0</v>
      </c>
      <c r="Q333">
        <v>16.170000000000002</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row>
    <row r="334" spans="1:46">
      <c r="A334" t="s">
        <v>84</v>
      </c>
      <c r="B334">
        <v>1</v>
      </c>
      <c r="C334">
        <v>3</v>
      </c>
      <c r="D334">
        <v>5210</v>
      </c>
      <c r="E334">
        <v>0</v>
      </c>
      <c r="F334">
        <v>0</v>
      </c>
      <c r="G334">
        <v>0</v>
      </c>
      <c r="H334">
        <v>0</v>
      </c>
      <c r="I334">
        <v>0</v>
      </c>
      <c r="J334">
        <v>0</v>
      </c>
      <c r="K334">
        <v>0</v>
      </c>
      <c r="L334">
        <v>0</v>
      </c>
      <c r="M334">
        <v>0</v>
      </c>
      <c r="N334">
        <v>1049.6199999999999</v>
      </c>
      <c r="O334">
        <v>0</v>
      </c>
      <c r="P334">
        <v>0</v>
      </c>
      <c r="Q334">
        <v>919.8</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row>
    <row r="335" spans="1:46">
      <c r="A335" t="s">
        <v>84</v>
      </c>
      <c r="B335">
        <v>1</v>
      </c>
      <c r="C335">
        <v>3</v>
      </c>
      <c r="D335">
        <v>5212</v>
      </c>
      <c r="E335">
        <v>0</v>
      </c>
      <c r="F335">
        <v>0</v>
      </c>
      <c r="G335">
        <v>0</v>
      </c>
      <c r="H335">
        <v>0</v>
      </c>
      <c r="I335">
        <v>0</v>
      </c>
      <c r="J335">
        <v>15004.24</v>
      </c>
      <c r="K335">
        <v>1667.14</v>
      </c>
      <c r="L335">
        <v>0</v>
      </c>
      <c r="M335">
        <v>351.25</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row>
    <row r="336" spans="1:46">
      <c r="A336" t="s">
        <v>84</v>
      </c>
      <c r="B336">
        <v>1</v>
      </c>
      <c r="C336">
        <v>3</v>
      </c>
      <c r="D336">
        <v>5215</v>
      </c>
      <c r="E336">
        <v>0</v>
      </c>
      <c r="F336">
        <v>0</v>
      </c>
      <c r="G336">
        <v>0</v>
      </c>
      <c r="H336">
        <v>10000</v>
      </c>
      <c r="I336">
        <v>-10000</v>
      </c>
      <c r="J336">
        <v>4925.95</v>
      </c>
      <c r="K336">
        <v>0</v>
      </c>
      <c r="L336">
        <v>0</v>
      </c>
      <c r="M336">
        <v>4841.6000000000004</v>
      </c>
      <c r="N336">
        <v>645.92999999999995</v>
      </c>
      <c r="O336">
        <v>5389.91</v>
      </c>
      <c r="P336">
        <v>8692.52</v>
      </c>
      <c r="Q336">
        <v>1586.66</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row>
    <row r="337" spans="1:46">
      <c r="A337" t="s">
        <v>84</v>
      </c>
      <c r="B337">
        <v>1</v>
      </c>
      <c r="C337">
        <v>3</v>
      </c>
      <c r="D337">
        <v>5216</v>
      </c>
      <c r="E337">
        <v>0</v>
      </c>
      <c r="F337">
        <v>632.36</v>
      </c>
      <c r="G337">
        <v>0</v>
      </c>
      <c r="H337">
        <v>0</v>
      </c>
      <c r="I337">
        <v>0</v>
      </c>
      <c r="J337">
        <v>0</v>
      </c>
      <c r="K337">
        <v>0</v>
      </c>
      <c r="L337">
        <v>0</v>
      </c>
      <c r="M337">
        <v>2013.33</v>
      </c>
      <c r="N337">
        <v>650</v>
      </c>
      <c r="O337">
        <v>902.16</v>
      </c>
      <c r="P337">
        <v>3437.76</v>
      </c>
      <c r="Q337">
        <v>1584.36</v>
      </c>
      <c r="R337">
        <v>0</v>
      </c>
      <c r="S337">
        <v>0</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row>
    <row r="338" spans="1:46">
      <c r="A338" t="s">
        <v>84</v>
      </c>
      <c r="B338">
        <v>1</v>
      </c>
      <c r="C338">
        <v>3</v>
      </c>
      <c r="D338">
        <v>5220</v>
      </c>
      <c r="E338">
        <v>0</v>
      </c>
      <c r="F338">
        <v>0</v>
      </c>
      <c r="G338">
        <v>49</v>
      </c>
      <c r="H338">
        <v>0</v>
      </c>
      <c r="I338">
        <v>124.71</v>
      </c>
      <c r="J338">
        <v>0</v>
      </c>
      <c r="K338">
        <v>91</v>
      </c>
      <c r="L338">
        <v>305.44</v>
      </c>
      <c r="M338">
        <v>93.86</v>
      </c>
      <c r="N338">
        <v>56</v>
      </c>
      <c r="O338">
        <v>126.6</v>
      </c>
      <c r="P338">
        <v>63.3</v>
      </c>
      <c r="Q338">
        <v>212.35</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row>
    <row r="339" spans="1:46">
      <c r="A339" t="s">
        <v>84</v>
      </c>
      <c r="B339">
        <v>1</v>
      </c>
      <c r="C339">
        <v>3</v>
      </c>
      <c r="D339">
        <v>5230</v>
      </c>
      <c r="E339">
        <v>0</v>
      </c>
      <c r="F339">
        <v>1971.17</v>
      </c>
      <c r="G339">
        <v>1971.17</v>
      </c>
      <c r="H339">
        <v>1971.17</v>
      </c>
      <c r="I339">
        <v>1971.17</v>
      </c>
      <c r="J339">
        <v>1978.53</v>
      </c>
      <c r="K339">
        <v>1978.53</v>
      </c>
      <c r="L339">
        <v>1978.53</v>
      </c>
      <c r="M339">
        <v>2895.22</v>
      </c>
      <c r="N339">
        <v>1978.53</v>
      </c>
      <c r="O339">
        <v>2069.33</v>
      </c>
      <c r="P339">
        <v>2276.46</v>
      </c>
      <c r="Q339">
        <v>2276.46</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row>
    <row r="340" spans="1:46">
      <c r="A340" t="s">
        <v>84</v>
      </c>
      <c r="B340">
        <v>1</v>
      </c>
      <c r="C340">
        <v>3</v>
      </c>
      <c r="D340">
        <v>5300</v>
      </c>
      <c r="E340">
        <v>0</v>
      </c>
      <c r="F340">
        <v>0</v>
      </c>
      <c r="G340">
        <v>0</v>
      </c>
      <c r="H340">
        <v>0</v>
      </c>
      <c r="I340">
        <v>0</v>
      </c>
      <c r="J340">
        <v>0</v>
      </c>
      <c r="K340">
        <v>10416.4</v>
      </c>
      <c r="L340">
        <v>11550</v>
      </c>
      <c r="M340">
        <v>3154.13</v>
      </c>
      <c r="N340">
        <v>0</v>
      </c>
      <c r="O340">
        <v>15837.59</v>
      </c>
      <c r="P340">
        <v>15530.29</v>
      </c>
      <c r="Q340">
        <v>3589.15</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row>
    <row r="341" spans="1:46">
      <c r="A341" t="s">
        <v>84</v>
      </c>
      <c r="B341">
        <v>1</v>
      </c>
      <c r="C341">
        <v>3</v>
      </c>
      <c r="D341">
        <v>5315</v>
      </c>
      <c r="E341">
        <v>0</v>
      </c>
      <c r="F341">
        <v>0</v>
      </c>
      <c r="G341">
        <v>0</v>
      </c>
      <c r="H341">
        <v>0</v>
      </c>
      <c r="I341">
        <v>0</v>
      </c>
      <c r="J341">
        <v>0</v>
      </c>
      <c r="K341">
        <v>0</v>
      </c>
      <c r="L341">
        <v>0</v>
      </c>
      <c r="M341">
        <v>0</v>
      </c>
      <c r="N341">
        <v>0</v>
      </c>
      <c r="O341">
        <v>273.33999999999997</v>
      </c>
      <c r="P341">
        <v>0</v>
      </c>
      <c r="Q341">
        <v>496.42</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row>
    <row r="342" spans="1:46">
      <c r="A342" t="s">
        <v>84</v>
      </c>
      <c r="B342">
        <v>1</v>
      </c>
      <c r="C342">
        <v>3</v>
      </c>
      <c r="D342">
        <v>5320</v>
      </c>
      <c r="E342">
        <v>0</v>
      </c>
      <c r="F342">
        <v>0</v>
      </c>
      <c r="G342">
        <v>0</v>
      </c>
      <c r="H342">
        <v>0</v>
      </c>
      <c r="I342">
        <v>0</v>
      </c>
      <c r="J342">
        <v>0</v>
      </c>
      <c r="K342">
        <v>0</v>
      </c>
      <c r="L342">
        <v>583.41999999999996</v>
      </c>
      <c r="M342">
        <v>237.68</v>
      </c>
      <c r="N342">
        <v>0</v>
      </c>
      <c r="O342">
        <v>1713.2</v>
      </c>
      <c r="P342">
        <v>0</v>
      </c>
      <c r="Q342">
        <v>1283.1199999999999</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row>
    <row r="343" spans="1:46">
      <c r="A343" t="s">
        <v>84</v>
      </c>
      <c r="B343">
        <v>1</v>
      </c>
      <c r="C343">
        <v>3</v>
      </c>
      <c r="D343">
        <v>5400</v>
      </c>
      <c r="E343">
        <v>0</v>
      </c>
      <c r="F343">
        <v>29086.7</v>
      </c>
      <c r="G343">
        <v>31307.61</v>
      </c>
      <c r="H343">
        <v>30496.48</v>
      </c>
      <c r="I343">
        <v>30476.400000000001</v>
      </c>
      <c r="J343">
        <v>31976.83</v>
      </c>
      <c r="K343">
        <v>28566.720000000001</v>
      </c>
      <c r="L343">
        <v>31205.16</v>
      </c>
      <c r="M343">
        <v>29675.63</v>
      </c>
      <c r="N343">
        <v>29476.71</v>
      </c>
      <c r="O343">
        <v>30690.639999999999</v>
      </c>
      <c r="P343">
        <v>26968.16</v>
      </c>
      <c r="Q343">
        <v>34209.879999999997</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row>
    <row r="344" spans="1:46">
      <c r="A344" t="s">
        <v>84</v>
      </c>
      <c r="B344">
        <v>1</v>
      </c>
      <c r="C344">
        <v>3</v>
      </c>
      <c r="D344">
        <v>5402</v>
      </c>
      <c r="E344">
        <v>0</v>
      </c>
      <c r="F344">
        <v>3239.79</v>
      </c>
      <c r="G344">
        <v>3156.19</v>
      </c>
      <c r="H344">
        <v>2851.06</v>
      </c>
      <c r="I344">
        <v>2772.93</v>
      </c>
      <c r="J344">
        <v>2735.67</v>
      </c>
      <c r="K344">
        <v>2161.89</v>
      </c>
      <c r="L344">
        <v>2962.93</v>
      </c>
      <c r="M344">
        <v>3494.68</v>
      </c>
      <c r="N344">
        <v>3275.01</v>
      </c>
      <c r="O344">
        <v>4276.3900000000003</v>
      </c>
      <c r="P344">
        <v>3010.95</v>
      </c>
      <c r="Q344">
        <v>7295.98</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row>
    <row r="345" spans="1:46">
      <c r="A345" t="s">
        <v>84</v>
      </c>
      <c r="B345">
        <v>1</v>
      </c>
      <c r="C345">
        <v>3</v>
      </c>
      <c r="D345">
        <v>5406</v>
      </c>
      <c r="E345">
        <v>0</v>
      </c>
      <c r="F345">
        <v>0</v>
      </c>
      <c r="G345">
        <v>686.53</v>
      </c>
      <c r="H345">
        <v>288.60000000000002</v>
      </c>
      <c r="I345">
        <v>0</v>
      </c>
      <c r="J345">
        <v>1722.36</v>
      </c>
      <c r="K345">
        <v>114.98</v>
      </c>
      <c r="L345">
        <v>0</v>
      </c>
      <c r="M345">
        <v>-65</v>
      </c>
      <c r="N345">
        <v>404.54</v>
      </c>
      <c r="O345">
        <v>3056.51</v>
      </c>
      <c r="P345">
        <v>887.14</v>
      </c>
      <c r="Q345">
        <v>2932.12</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row>
    <row r="346" spans="1:46">
      <c r="A346" t="s">
        <v>84</v>
      </c>
      <c r="B346">
        <v>1</v>
      </c>
      <c r="C346">
        <v>3</v>
      </c>
      <c r="D346">
        <v>5407</v>
      </c>
      <c r="E346">
        <v>0</v>
      </c>
      <c r="F346">
        <v>0</v>
      </c>
      <c r="G346">
        <v>0</v>
      </c>
      <c r="H346">
        <v>0</v>
      </c>
      <c r="I346">
        <v>0</v>
      </c>
      <c r="J346">
        <v>0</v>
      </c>
      <c r="K346">
        <v>0</v>
      </c>
      <c r="L346">
        <v>0</v>
      </c>
      <c r="M346">
        <v>0</v>
      </c>
      <c r="N346">
        <v>0</v>
      </c>
      <c r="O346">
        <v>64.83</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row>
    <row r="347" spans="1:46">
      <c r="A347" t="s">
        <v>84</v>
      </c>
      <c r="B347">
        <v>1</v>
      </c>
      <c r="C347">
        <v>3</v>
      </c>
      <c r="D347">
        <v>5408</v>
      </c>
      <c r="E347">
        <v>0</v>
      </c>
      <c r="F347">
        <v>0</v>
      </c>
      <c r="G347">
        <v>0</v>
      </c>
      <c r="H347">
        <v>0</v>
      </c>
      <c r="I347">
        <v>0</v>
      </c>
      <c r="J347">
        <v>0</v>
      </c>
      <c r="K347">
        <v>0</v>
      </c>
      <c r="L347">
        <v>0</v>
      </c>
      <c r="M347">
        <v>0</v>
      </c>
      <c r="N347">
        <v>853.6</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row>
    <row r="348" spans="1:46">
      <c r="A348" t="s">
        <v>84</v>
      </c>
      <c r="B348">
        <v>1</v>
      </c>
      <c r="C348">
        <v>3</v>
      </c>
      <c r="D348">
        <v>5410</v>
      </c>
      <c r="E348">
        <v>0</v>
      </c>
      <c r="F348">
        <v>0</v>
      </c>
      <c r="G348">
        <v>0</v>
      </c>
      <c r="H348">
        <v>0</v>
      </c>
      <c r="I348">
        <v>0</v>
      </c>
      <c r="J348">
        <v>1105651.7</v>
      </c>
      <c r="K348">
        <v>0</v>
      </c>
      <c r="L348">
        <v>0</v>
      </c>
      <c r="M348">
        <v>0</v>
      </c>
      <c r="N348">
        <v>848696.3</v>
      </c>
      <c r="O348">
        <v>0</v>
      </c>
      <c r="P348">
        <v>575433.82999999996</v>
      </c>
      <c r="Q348">
        <v>844584.02</v>
      </c>
      <c r="R348">
        <v>0</v>
      </c>
      <c r="S348">
        <v>0</v>
      </c>
      <c r="T348">
        <v>0</v>
      </c>
      <c r="U348">
        <v>0</v>
      </c>
      <c r="V348">
        <v>0</v>
      </c>
      <c r="W348">
        <v>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row>
    <row r="349" spans="1:46">
      <c r="A349" t="s">
        <v>84</v>
      </c>
      <c r="B349">
        <v>1</v>
      </c>
      <c r="C349">
        <v>3</v>
      </c>
      <c r="D349">
        <v>5412</v>
      </c>
      <c r="E349">
        <v>0</v>
      </c>
      <c r="F349">
        <v>16449.189999999999</v>
      </c>
      <c r="G349">
        <v>15386.24</v>
      </c>
      <c r="H349">
        <v>162529.51999999999</v>
      </c>
      <c r="I349">
        <v>111683.76</v>
      </c>
      <c r="J349">
        <v>122573.35</v>
      </c>
      <c r="K349">
        <v>4533.9399999999996</v>
      </c>
      <c r="L349">
        <v>1861.5</v>
      </c>
      <c r="M349">
        <v>89099.62</v>
      </c>
      <c r="N349">
        <v>1828704.64</v>
      </c>
      <c r="O349">
        <v>60837.07</v>
      </c>
      <c r="P349">
        <v>25004.27</v>
      </c>
      <c r="Q349">
        <v>-98635.94</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row>
    <row r="350" spans="1:46">
      <c r="A350" t="s">
        <v>84</v>
      </c>
      <c r="B350">
        <v>1</v>
      </c>
      <c r="C350">
        <v>3</v>
      </c>
      <c r="D350">
        <v>5415</v>
      </c>
      <c r="E350">
        <v>0</v>
      </c>
      <c r="F350">
        <v>1393.57</v>
      </c>
      <c r="G350">
        <v>2667.7</v>
      </c>
      <c r="H350">
        <v>2106.96</v>
      </c>
      <c r="I350">
        <v>2411.88</v>
      </c>
      <c r="J350">
        <v>26309.05</v>
      </c>
      <c r="K350">
        <v>2447.34</v>
      </c>
      <c r="L350">
        <v>1837.47</v>
      </c>
      <c r="M350">
        <v>3609.12</v>
      </c>
      <c r="N350">
        <v>774.68</v>
      </c>
      <c r="O350">
        <v>2549.2199999999998</v>
      </c>
      <c r="P350">
        <v>1204.19</v>
      </c>
      <c r="Q350">
        <v>-21460.2</v>
      </c>
      <c r="R350">
        <v>0</v>
      </c>
      <c r="S350">
        <v>0</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row>
    <row r="351" spans="1:46">
      <c r="A351" t="s">
        <v>84</v>
      </c>
      <c r="B351">
        <v>1</v>
      </c>
      <c r="C351">
        <v>3</v>
      </c>
      <c r="D351">
        <v>5418</v>
      </c>
      <c r="E351">
        <v>0</v>
      </c>
      <c r="F351">
        <v>1520.55</v>
      </c>
      <c r="G351">
        <v>0</v>
      </c>
      <c r="H351">
        <v>0</v>
      </c>
      <c r="I351">
        <v>3076.25</v>
      </c>
      <c r="J351">
        <v>0</v>
      </c>
      <c r="K351">
        <v>198.34</v>
      </c>
      <c r="L351">
        <v>0</v>
      </c>
      <c r="M351">
        <v>339.18</v>
      </c>
      <c r="N351">
        <v>5586.41</v>
      </c>
      <c r="O351">
        <v>33.06</v>
      </c>
      <c r="P351">
        <v>330.56</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row>
    <row r="352" spans="1:46">
      <c r="A352" t="s">
        <v>84</v>
      </c>
      <c r="B352">
        <v>1</v>
      </c>
      <c r="C352">
        <v>3</v>
      </c>
      <c r="D352">
        <v>5420</v>
      </c>
      <c r="E352">
        <v>0</v>
      </c>
      <c r="F352">
        <v>1394.63</v>
      </c>
      <c r="G352">
        <v>2226.12</v>
      </c>
      <c r="H352">
        <v>1394.63</v>
      </c>
      <c r="I352">
        <v>1800.45</v>
      </c>
      <c r="J352">
        <v>1394.63</v>
      </c>
      <c r="K352">
        <v>1394.63</v>
      </c>
      <c r="L352">
        <v>1394.63</v>
      </c>
      <c r="M352">
        <v>1394.65</v>
      </c>
      <c r="N352">
        <v>1587.2</v>
      </c>
      <c r="O352">
        <v>1460.43</v>
      </c>
      <c r="P352">
        <v>2065.85</v>
      </c>
      <c r="Q352">
        <v>890.53</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row>
    <row r="353" spans="1:46">
      <c r="A353" t="s">
        <v>84</v>
      </c>
      <c r="B353">
        <v>1</v>
      </c>
      <c r="C353">
        <v>3</v>
      </c>
      <c r="D353">
        <v>5421</v>
      </c>
      <c r="E353">
        <v>0</v>
      </c>
      <c r="F353">
        <v>0</v>
      </c>
      <c r="G353">
        <v>2253.38</v>
      </c>
      <c r="H353">
        <v>0</v>
      </c>
      <c r="I353">
        <v>-8.23</v>
      </c>
      <c r="J353">
        <v>1168.71</v>
      </c>
      <c r="K353">
        <v>762.42</v>
      </c>
      <c r="L353">
        <v>0</v>
      </c>
      <c r="M353">
        <v>17.239999999999998</v>
      </c>
      <c r="N353">
        <v>0</v>
      </c>
      <c r="O353">
        <v>4383.38</v>
      </c>
      <c r="P353">
        <v>582.54</v>
      </c>
      <c r="Q353">
        <v>119.6</v>
      </c>
      <c r="R353">
        <v>0</v>
      </c>
      <c r="S353">
        <v>0</v>
      </c>
      <c r="T353">
        <v>0</v>
      </c>
      <c r="U353">
        <v>0</v>
      </c>
      <c r="V353">
        <v>0</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row>
    <row r="354" spans="1:46">
      <c r="A354" t="s">
        <v>84</v>
      </c>
      <c r="B354">
        <v>1</v>
      </c>
      <c r="C354">
        <v>3</v>
      </c>
      <c r="D354">
        <v>5422</v>
      </c>
      <c r="E354">
        <v>0</v>
      </c>
      <c r="F354">
        <v>0</v>
      </c>
      <c r="G354">
        <v>647.54999999999995</v>
      </c>
      <c r="H354">
        <v>0</v>
      </c>
      <c r="I354">
        <v>45.19</v>
      </c>
      <c r="J354">
        <v>0</v>
      </c>
      <c r="K354">
        <v>0</v>
      </c>
      <c r="L354">
        <v>0</v>
      </c>
      <c r="M354">
        <v>0</v>
      </c>
      <c r="N354">
        <v>0</v>
      </c>
      <c r="O354">
        <v>5572.46</v>
      </c>
      <c r="P354">
        <v>0</v>
      </c>
      <c r="Q354">
        <v>2644.43</v>
      </c>
      <c r="R354">
        <v>0</v>
      </c>
      <c r="S354">
        <v>0</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row>
    <row r="355" spans="1:46">
      <c r="A355" t="s">
        <v>84</v>
      </c>
      <c r="B355">
        <v>1</v>
      </c>
      <c r="C355">
        <v>3</v>
      </c>
      <c r="D355">
        <v>5425</v>
      </c>
      <c r="E355">
        <v>0</v>
      </c>
      <c r="F355">
        <v>0</v>
      </c>
      <c r="G355">
        <v>0</v>
      </c>
      <c r="H355">
        <v>61.7</v>
      </c>
      <c r="I355">
        <v>2353.91</v>
      </c>
      <c r="J355">
        <v>414.71</v>
      </c>
      <c r="K355">
        <v>0</v>
      </c>
      <c r="L355">
        <v>0</v>
      </c>
      <c r="M355">
        <v>532.03</v>
      </c>
      <c r="N355">
        <v>583.5</v>
      </c>
      <c r="O355">
        <v>250</v>
      </c>
      <c r="P355">
        <v>0</v>
      </c>
      <c r="Q355">
        <v>410.1</v>
      </c>
      <c r="R355">
        <v>0</v>
      </c>
      <c r="S355">
        <v>0</v>
      </c>
      <c r="T355">
        <v>0</v>
      </c>
      <c r="U355">
        <v>0</v>
      </c>
      <c r="V355">
        <v>0</v>
      </c>
      <c r="W355">
        <v>0</v>
      </c>
      <c r="X355">
        <v>0</v>
      </c>
      <c r="Y355">
        <v>0</v>
      </c>
      <c r="Z355">
        <v>0</v>
      </c>
      <c r="AA355">
        <v>0</v>
      </c>
      <c r="AB355">
        <v>0</v>
      </c>
      <c r="AC355">
        <v>0</v>
      </c>
      <c r="AD355">
        <v>0</v>
      </c>
      <c r="AE355">
        <v>0</v>
      </c>
      <c r="AF355">
        <v>0</v>
      </c>
      <c r="AG355">
        <v>0</v>
      </c>
      <c r="AH355">
        <v>0</v>
      </c>
      <c r="AI355">
        <v>0</v>
      </c>
      <c r="AJ355">
        <v>0</v>
      </c>
      <c r="AK355">
        <v>0</v>
      </c>
      <c r="AL355">
        <v>0</v>
      </c>
      <c r="AM355">
        <v>0</v>
      </c>
      <c r="AN355">
        <v>0</v>
      </c>
      <c r="AO355">
        <v>0</v>
      </c>
      <c r="AP355">
        <v>0</v>
      </c>
      <c r="AQ355">
        <v>0</v>
      </c>
      <c r="AR355">
        <v>0</v>
      </c>
      <c r="AS355">
        <v>0</v>
      </c>
      <c r="AT355">
        <v>0</v>
      </c>
    </row>
    <row r="356" spans="1:46">
      <c r="A356" t="s">
        <v>84</v>
      </c>
      <c r="B356">
        <v>1</v>
      </c>
      <c r="C356">
        <v>3</v>
      </c>
      <c r="D356">
        <v>5430</v>
      </c>
      <c r="E356">
        <v>0</v>
      </c>
      <c r="F356">
        <v>1266.54</v>
      </c>
      <c r="G356">
        <v>1590.26</v>
      </c>
      <c r="H356">
        <v>1528.66</v>
      </c>
      <c r="I356">
        <v>1633.4</v>
      </c>
      <c r="J356">
        <v>985.31</v>
      </c>
      <c r="K356">
        <v>564.91</v>
      </c>
      <c r="L356">
        <v>2807.6</v>
      </c>
      <c r="M356">
        <v>1578.47</v>
      </c>
      <c r="N356">
        <v>2014.41</v>
      </c>
      <c r="O356">
        <v>1628.04</v>
      </c>
      <c r="P356">
        <v>186.09</v>
      </c>
      <c r="Q356">
        <v>3259.6</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row>
    <row r="357" spans="1:46">
      <c r="A357" t="s">
        <v>84</v>
      </c>
      <c r="B357">
        <v>1</v>
      </c>
      <c r="C357">
        <v>3</v>
      </c>
      <c r="D357">
        <v>5435</v>
      </c>
      <c r="E357">
        <v>0</v>
      </c>
      <c r="F357">
        <v>123.21</v>
      </c>
      <c r="G357">
        <v>329.02</v>
      </c>
      <c r="H357">
        <v>189.92</v>
      </c>
      <c r="I357">
        <v>0</v>
      </c>
      <c r="J357">
        <v>2896.96</v>
      </c>
      <c r="K357">
        <v>0</v>
      </c>
      <c r="L357">
        <v>0</v>
      </c>
      <c r="M357">
        <v>388.42</v>
      </c>
      <c r="N357">
        <v>0</v>
      </c>
      <c r="O357">
        <v>0</v>
      </c>
      <c r="P357">
        <v>0</v>
      </c>
      <c r="Q357">
        <v>1046.75</v>
      </c>
      <c r="R357">
        <v>0</v>
      </c>
      <c r="S357">
        <v>0</v>
      </c>
      <c r="T357">
        <v>0</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row>
    <row r="358" spans="1:46">
      <c r="A358" t="s">
        <v>84</v>
      </c>
      <c r="B358">
        <v>1</v>
      </c>
      <c r="C358">
        <v>3</v>
      </c>
      <c r="D358">
        <v>5440</v>
      </c>
      <c r="E358">
        <v>0</v>
      </c>
      <c r="F358">
        <v>535.6</v>
      </c>
      <c r="G358">
        <v>0</v>
      </c>
      <c r="H358">
        <v>0</v>
      </c>
      <c r="I358">
        <v>525.29999999999995</v>
      </c>
      <c r="J358">
        <v>0</v>
      </c>
      <c r="K358">
        <v>1326.32</v>
      </c>
      <c r="L358">
        <v>0</v>
      </c>
      <c r="M358">
        <v>2304.1999999999998</v>
      </c>
      <c r="N358">
        <v>1059.3699999999999</v>
      </c>
      <c r="O358">
        <v>1958.93</v>
      </c>
      <c r="P358">
        <v>2135.35</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row>
    <row r="359" spans="1:46">
      <c r="A359" t="s">
        <v>84</v>
      </c>
      <c r="B359">
        <v>1</v>
      </c>
      <c r="C359">
        <v>3</v>
      </c>
      <c r="D359">
        <v>5450</v>
      </c>
      <c r="E359">
        <v>0</v>
      </c>
      <c r="F359">
        <v>0</v>
      </c>
      <c r="G359">
        <v>0</v>
      </c>
      <c r="H359">
        <v>0</v>
      </c>
      <c r="I359">
        <v>257.63</v>
      </c>
      <c r="J359">
        <v>180.11</v>
      </c>
      <c r="K359">
        <v>19.55</v>
      </c>
      <c r="L359">
        <v>0</v>
      </c>
      <c r="M359">
        <v>201.31</v>
      </c>
      <c r="N359">
        <v>0</v>
      </c>
      <c r="O359">
        <v>400.72</v>
      </c>
      <c r="P359">
        <v>94.72</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row>
    <row r="360" spans="1:46">
      <c r="A360" t="s">
        <v>84</v>
      </c>
      <c r="B360">
        <v>1</v>
      </c>
      <c r="C360">
        <v>3</v>
      </c>
      <c r="D360">
        <v>5460</v>
      </c>
      <c r="E360">
        <v>0</v>
      </c>
      <c r="F360">
        <v>0</v>
      </c>
      <c r="G360">
        <v>0</v>
      </c>
      <c r="H360">
        <v>0</v>
      </c>
      <c r="I360">
        <v>0</v>
      </c>
      <c r="J360">
        <v>0</v>
      </c>
      <c r="K360">
        <v>0</v>
      </c>
      <c r="L360">
        <v>0</v>
      </c>
      <c r="M360">
        <v>0</v>
      </c>
      <c r="N360">
        <v>0</v>
      </c>
      <c r="O360">
        <v>0</v>
      </c>
      <c r="P360">
        <v>0</v>
      </c>
      <c r="Q360">
        <v>180635.39</v>
      </c>
      <c r="R360">
        <v>0</v>
      </c>
      <c r="S360">
        <v>0</v>
      </c>
      <c r="T360">
        <v>0</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row>
    <row r="361" spans="1:46">
      <c r="A361" t="s">
        <v>84</v>
      </c>
      <c r="B361">
        <v>1</v>
      </c>
      <c r="C361">
        <v>3</v>
      </c>
      <c r="D361">
        <v>5461</v>
      </c>
      <c r="E361">
        <v>0</v>
      </c>
      <c r="F361">
        <v>0</v>
      </c>
      <c r="G361">
        <v>0</v>
      </c>
      <c r="H361">
        <v>0</v>
      </c>
      <c r="I361">
        <v>0</v>
      </c>
      <c r="J361">
        <v>0</v>
      </c>
      <c r="K361">
        <v>0</v>
      </c>
      <c r="L361">
        <v>0</v>
      </c>
      <c r="M361">
        <v>0</v>
      </c>
      <c r="N361">
        <v>0</v>
      </c>
      <c r="O361">
        <v>0</v>
      </c>
      <c r="P361">
        <v>0</v>
      </c>
      <c r="Q361">
        <v>47494.15</v>
      </c>
      <c r="R361">
        <v>0</v>
      </c>
      <c r="S361">
        <v>0</v>
      </c>
      <c r="T361">
        <v>0</v>
      </c>
      <c r="U361">
        <v>0</v>
      </c>
      <c r="V361">
        <v>0</v>
      </c>
      <c r="W361">
        <v>0</v>
      </c>
      <c r="X361">
        <v>0</v>
      </c>
      <c r="Y361">
        <v>0</v>
      </c>
      <c r="Z361">
        <v>0</v>
      </c>
      <c r="AA361">
        <v>0</v>
      </c>
      <c r="AB361">
        <v>0</v>
      </c>
      <c r="AC361">
        <v>0</v>
      </c>
      <c r="AD361">
        <v>0</v>
      </c>
      <c r="AE361">
        <v>0</v>
      </c>
      <c r="AF361">
        <v>0</v>
      </c>
      <c r="AG361">
        <v>0</v>
      </c>
      <c r="AH361">
        <v>0</v>
      </c>
      <c r="AI361">
        <v>0</v>
      </c>
      <c r="AJ361">
        <v>0</v>
      </c>
      <c r="AK361">
        <v>0</v>
      </c>
      <c r="AL361">
        <v>0</v>
      </c>
      <c r="AM361">
        <v>0</v>
      </c>
      <c r="AN361">
        <v>0</v>
      </c>
      <c r="AO361">
        <v>0</v>
      </c>
      <c r="AP361">
        <v>0</v>
      </c>
      <c r="AQ361">
        <v>0</v>
      </c>
      <c r="AR361">
        <v>0</v>
      </c>
      <c r="AS361">
        <v>0</v>
      </c>
      <c r="AT361">
        <v>0</v>
      </c>
    </row>
    <row r="362" spans="1:46">
      <c r="A362" t="s">
        <v>84</v>
      </c>
      <c r="B362">
        <v>1</v>
      </c>
      <c r="C362">
        <v>3</v>
      </c>
      <c r="D362">
        <v>5470</v>
      </c>
      <c r="E362">
        <v>0</v>
      </c>
      <c r="F362">
        <v>450</v>
      </c>
      <c r="G362">
        <v>1206.0899999999999</v>
      </c>
      <c r="H362">
        <v>0</v>
      </c>
      <c r="I362">
        <v>0</v>
      </c>
      <c r="J362">
        <v>68.989999999999995</v>
      </c>
      <c r="K362">
        <v>0</v>
      </c>
      <c r="L362">
        <v>385</v>
      </c>
      <c r="M362">
        <v>0</v>
      </c>
      <c r="N362">
        <v>735</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row>
    <row r="363" spans="1:46">
      <c r="A363" t="s">
        <v>84</v>
      </c>
      <c r="B363">
        <v>1</v>
      </c>
      <c r="C363">
        <v>3</v>
      </c>
      <c r="D363">
        <v>5600</v>
      </c>
      <c r="E363">
        <v>0</v>
      </c>
      <c r="F363">
        <v>3134.77</v>
      </c>
      <c r="G363">
        <v>2696.78</v>
      </c>
      <c r="H363">
        <v>3650.07</v>
      </c>
      <c r="I363">
        <v>5188.12</v>
      </c>
      <c r="J363">
        <v>4543.3</v>
      </c>
      <c r="K363">
        <v>4343.2700000000004</v>
      </c>
      <c r="L363">
        <v>3981.77</v>
      </c>
      <c r="M363">
        <v>3600.95</v>
      </c>
      <c r="N363">
        <v>3913.71</v>
      </c>
      <c r="O363">
        <v>4805.17</v>
      </c>
      <c r="P363">
        <v>3913.26</v>
      </c>
      <c r="Q363">
        <v>2748.87</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row>
    <row r="364" spans="1:46">
      <c r="A364" t="s">
        <v>84</v>
      </c>
      <c r="B364">
        <v>1</v>
      </c>
      <c r="C364">
        <v>3</v>
      </c>
      <c r="D364">
        <v>5601</v>
      </c>
      <c r="E364">
        <v>0</v>
      </c>
      <c r="F364">
        <v>311.5</v>
      </c>
      <c r="G364">
        <v>265.37</v>
      </c>
      <c r="H364">
        <v>368.07</v>
      </c>
      <c r="I364">
        <v>526.03</v>
      </c>
      <c r="J364">
        <v>451.18</v>
      </c>
      <c r="K364">
        <v>434.14</v>
      </c>
      <c r="L364">
        <v>398.84</v>
      </c>
      <c r="M364">
        <v>345.51</v>
      </c>
      <c r="N364">
        <v>380.68</v>
      </c>
      <c r="O364">
        <v>881.49</v>
      </c>
      <c r="P364">
        <v>-29.7</v>
      </c>
      <c r="Q364">
        <v>1239.49</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0</v>
      </c>
    </row>
    <row r="365" spans="1:46">
      <c r="A365" t="s">
        <v>84</v>
      </c>
      <c r="B365">
        <v>1</v>
      </c>
      <c r="C365">
        <v>3</v>
      </c>
      <c r="D365">
        <v>5800</v>
      </c>
      <c r="E365">
        <v>0</v>
      </c>
      <c r="F365">
        <v>8789.94</v>
      </c>
      <c r="G365">
        <v>10525.92</v>
      </c>
      <c r="H365">
        <v>11530.48</v>
      </c>
      <c r="I365">
        <v>11292.35</v>
      </c>
      <c r="J365">
        <v>9705.0400000000009</v>
      </c>
      <c r="K365">
        <v>8705.01</v>
      </c>
      <c r="L365">
        <v>9270</v>
      </c>
      <c r="M365">
        <v>10447.379999999999</v>
      </c>
      <c r="N365">
        <v>10430.530000000001</v>
      </c>
      <c r="O365">
        <v>12654.64</v>
      </c>
      <c r="P365">
        <v>10864.15</v>
      </c>
      <c r="Q365">
        <v>13862.88</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row>
    <row r="366" spans="1:46">
      <c r="A366" t="s">
        <v>84</v>
      </c>
      <c r="B366">
        <v>1</v>
      </c>
      <c r="C366">
        <v>3</v>
      </c>
      <c r="D366">
        <v>5801</v>
      </c>
      <c r="E366">
        <v>0</v>
      </c>
      <c r="F366">
        <v>930.18</v>
      </c>
      <c r="G366">
        <v>1117.6400000000001</v>
      </c>
      <c r="H366">
        <v>1219.01</v>
      </c>
      <c r="I366">
        <v>1201.28</v>
      </c>
      <c r="J366">
        <v>1020.17</v>
      </c>
      <c r="K366">
        <v>1448.88</v>
      </c>
      <c r="L366">
        <v>964.6</v>
      </c>
      <c r="M366">
        <v>1111.55</v>
      </c>
      <c r="N366">
        <v>1553.87</v>
      </c>
      <c r="O366">
        <v>1450.63</v>
      </c>
      <c r="P366">
        <v>1017.02</v>
      </c>
      <c r="Q366">
        <v>4036.19</v>
      </c>
      <c r="R366">
        <v>0</v>
      </c>
      <c r="S366">
        <v>0</v>
      </c>
      <c r="T366">
        <v>0</v>
      </c>
      <c r="U366">
        <v>0</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row>
    <row r="367" spans="1:46">
      <c r="A367" t="s">
        <v>84</v>
      </c>
      <c r="B367">
        <v>1</v>
      </c>
      <c r="C367">
        <v>3</v>
      </c>
      <c r="D367">
        <v>5818</v>
      </c>
      <c r="E367">
        <v>0</v>
      </c>
      <c r="F367">
        <v>0</v>
      </c>
      <c r="G367">
        <v>0</v>
      </c>
      <c r="H367">
        <v>233.39</v>
      </c>
      <c r="I367">
        <v>197.54</v>
      </c>
      <c r="J367">
        <v>119.57</v>
      </c>
      <c r="K367">
        <v>0</v>
      </c>
      <c r="L367">
        <v>92.6</v>
      </c>
      <c r="M367">
        <v>34.99</v>
      </c>
      <c r="N367">
        <v>454.66</v>
      </c>
      <c r="O367">
        <v>116.21</v>
      </c>
      <c r="P367">
        <v>0</v>
      </c>
      <c r="Q367">
        <v>19.23</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row>
    <row r="368" spans="1:46">
      <c r="A368" t="s">
        <v>84</v>
      </c>
      <c r="B368">
        <v>1</v>
      </c>
      <c r="C368">
        <v>3</v>
      </c>
      <c r="D368">
        <v>5819</v>
      </c>
      <c r="E368">
        <v>0</v>
      </c>
      <c r="F368">
        <v>0</v>
      </c>
      <c r="G368">
        <v>132.69999999999999</v>
      </c>
      <c r="H368">
        <v>0</v>
      </c>
      <c r="I368">
        <v>0</v>
      </c>
      <c r="J368">
        <v>0</v>
      </c>
      <c r="K368">
        <v>0</v>
      </c>
      <c r="L368">
        <v>281.86</v>
      </c>
      <c r="M368">
        <v>0</v>
      </c>
      <c r="N368">
        <v>130.52000000000001</v>
      </c>
      <c r="O368">
        <v>0</v>
      </c>
      <c r="P368">
        <v>0</v>
      </c>
      <c r="Q368">
        <v>72.849999999999994</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row>
    <row r="369" spans="1:46">
      <c r="A369" t="s">
        <v>84</v>
      </c>
      <c r="B369">
        <v>1</v>
      </c>
      <c r="C369">
        <v>3</v>
      </c>
      <c r="D369">
        <v>5820</v>
      </c>
      <c r="E369">
        <v>0</v>
      </c>
      <c r="F369">
        <v>0</v>
      </c>
      <c r="G369">
        <v>47.64</v>
      </c>
      <c r="H369">
        <v>0</v>
      </c>
      <c r="I369">
        <v>261.94</v>
      </c>
      <c r="J369">
        <v>0</v>
      </c>
      <c r="K369">
        <v>0</v>
      </c>
      <c r="L369">
        <v>0</v>
      </c>
      <c r="M369">
        <v>0</v>
      </c>
      <c r="N369">
        <v>1717.43</v>
      </c>
      <c r="O369">
        <v>2299.5</v>
      </c>
      <c r="P369">
        <v>1879.38</v>
      </c>
      <c r="Q369">
        <v>3894.31</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row>
    <row r="370" spans="1:46">
      <c r="A370" t="s">
        <v>84</v>
      </c>
      <c r="B370">
        <v>1</v>
      </c>
      <c r="C370">
        <v>3</v>
      </c>
      <c r="D370">
        <v>5821</v>
      </c>
      <c r="E370">
        <v>0</v>
      </c>
      <c r="F370">
        <v>0</v>
      </c>
      <c r="G370">
        <v>228.8</v>
      </c>
      <c r="H370">
        <v>0</v>
      </c>
      <c r="I370">
        <v>0</v>
      </c>
      <c r="J370">
        <v>0</v>
      </c>
      <c r="K370">
        <v>0</v>
      </c>
      <c r="L370">
        <v>0</v>
      </c>
      <c r="M370">
        <v>0</v>
      </c>
      <c r="N370">
        <v>1973.57</v>
      </c>
      <c r="O370">
        <v>0</v>
      </c>
      <c r="P370">
        <v>0</v>
      </c>
      <c r="Q370">
        <v>40</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row>
    <row r="371" spans="1:46">
      <c r="A371" t="s">
        <v>84</v>
      </c>
      <c r="B371">
        <v>1</v>
      </c>
      <c r="C371">
        <v>3</v>
      </c>
      <c r="D371">
        <v>5915</v>
      </c>
      <c r="E371">
        <v>0</v>
      </c>
      <c r="F371">
        <v>484.66</v>
      </c>
      <c r="G371">
        <v>283.23</v>
      </c>
      <c r="H371">
        <v>1191.78</v>
      </c>
      <c r="I371">
        <v>579.25</v>
      </c>
      <c r="J371">
        <v>57.49</v>
      </c>
      <c r="K371">
        <v>106</v>
      </c>
      <c r="L371">
        <v>167.2</v>
      </c>
      <c r="M371">
        <v>590.17999999999995</v>
      </c>
      <c r="N371">
        <v>0</v>
      </c>
      <c r="O371">
        <v>0</v>
      </c>
      <c r="P371">
        <v>0</v>
      </c>
      <c r="Q371">
        <v>-300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row>
    <row r="372" spans="1:46">
      <c r="A372" t="s">
        <v>84</v>
      </c>
      <c r="B372">
        <v>1</v>
      </c>
      <c r="C372">
        <v>3</v>
      </c>
      <c r="D372">
        <v>6000</v>
      </c>
      <c r="E372">
        <v>0</v>
      </c>
      <c r="F372">
        <v>3245.63</v>
      </c>
      <c r="G372">
        <v>12464.44</v>
      </c>
      <c r="H372">
        <v>43658.03</v>
      </c>
      <c r="I372">
        <v>45363.42</v>
      </c>
      <c r="J372">
        <v>1824.16</v>
      </c>
      <c r="K372">
        <v>1473.69</v>
      </c>
      <c r="L372">
        <v>1725.8</v>
      </c>
      <c r="M372">
        <v>1008.9</v>
      </c>
      <c r="N372">
        <v>0</v>
      </c>
      <c r="O372">
        <v>4599</v>
      </c>
      <c r="P372">
        <v>17.149999999999999</v>
      </c>
      <c r="Q372">
        <v>14</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row>
    <row r="373" spans="1:46">
      <c r="A373" t="s">
        <v>84</v>
      </c>
      <c r="B373">
        <v>1</v>
      </c>
      <c r="C373">
        <v>3</v>
      </c>
      <c r="D373">
        <v>6002</v>
      </c>
      <c r="E373">
        <v>0</v>
      </c>
      <c r="F373">
        <v>4442.82</v>
      </c>
      <c r="G373">
        <v>5984.43</v>
      </c>
      <c r="H373">
        <v>6896.59</v>
      </c>
      <c r="I373">
        <v>16973.650000000001</v>
      </c>
      <c r="J373">
        <v>1867.5</v>
      </c>
      <c r="K373">
        <v>211</v>
      </c>
      <c r="L373">
        <v>0</v>
      </c>
      <c r="M373">
        <v>0</v>
      </c>
      <c r="N373">
        <v>0</v>
      </c>
      <c r="O373">
        <v>0</v>
      </c>
      <c r="P373">
        <v>0</v>
      </c>
      <c r="Q373">
        <v>0</v>
      </c>
      <c r="R373">
        <v>0</v>
      </c>
      <c r="S373">
        <v>0</v>
      </c>
      <c r="T373">
        <v>0</v>
      </c>
      <c r="U373">
        <v>0</v>
      </c>
      <c r="V373">
        <v>0</v>
      </c>
      <c r="W373">
        <v>0</v>
      </c>
      <c r="X373">
        <v>0</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row>
    <row r="374" spans="1:46">
      <c r="A374" t="s">
        <v>84</v>
      </c>
      <c r="B374">
        <v>1</v>
      </c>
      <c r="C374">
        <v>3</v>
      </c>
      <c r="D374">
        <v>6099</v>
      </c>
      <c r="E374">
        <v>0</v>
      </c>
      <c r="F374">
        <v>0</v>
      </c>
      <c r="G374">
        <v>1087.0999999999999</v>
      </c>
      <c r="H374">
        <v>690</v>
      </c>
      <c r="I374">
        <v>559.5</v>
      </c>
      <c r="J374">
        <v>3525.66</v>
      </c>
      <c r="K374">
        <v>0</v>
      </c>
      <c r="L374">
        <v>1131.02</v>
      </c>
      <c r="M374">
        <v>1672.3</v>
      </c>
      <c r="N374">
        <v>871.51</v>
      </c>
      <c r="O374">
        <v>547</v>
      </c>
      <c r="P374">
        <v>660.88</v>
      </c>
      <c r="Q374">
        <v>347.82</v>
      </c>
      <c r="R374">
        <v>0</v>
      </c>
      <c r="S374">
        <v>0</v>
      </c>
      <c r="T374">
        <v>0</v>
      </c>
      <c r="U374">
        <v>0</v>
      </c>
      <c r="V374">
        <v>0</v>
      </c>
      <c r="W374">
        <v>0</v>
      </c>
      <c r="X374">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0</v>
      </c>
      <c r="AR374">
        <v>0</v>
      </c>
      <c r="AS374">
        <v>0</v>
      </c>
      <c r="AT374">
        <v>0</v>
      </c>
    </row>
    <row r="375" spans="1:46">
      <c r="A375" t="s">
        <v>84</v>
      </c>
      <c r="B375">
        <v>1</v>
      </c>
      <c r="C375">
        <v>3</v>
      </c>
      <c r="D375">
        <v>6105</v>
      </c>
      <c r="E375">
        <v>0</v>
      </c>
      <c r="F375">
        <v>0</v>
      </c>
      <c r="G375">
        <v>0</v>
      </c>
      <c r="H375">
        <v>0</v>
      </c>
      <c r="I375">
        <v>0</v>
      </c>
      <c r="J375">
        <v>0</v>
      </c>
      <c r="K375">
        <v>0</v>
      </c>
      <c r="L375">
        <v>0</v>
      </c>
      <c r="M375">
        <v>0</v>
      </c>
      <c r="N375">
        <v>0</v>
      </c>
      <c r="O375">
        <v>100</v>
      </c>
      <c r="P375">
        <v>0</v>
      </c>
      <c r="Q375">
        <v>0</v>
      </c>
      <c r="R375">
        <v>0</v>
      </c>
      <c r="S375">
        <v>0</v>
      </c>
      <c r="T375">
        <v>0</v>
      </c>
      <c r="U375">
        <v>0</v>
      </c>
      <c r="V375">
        <v>0</v>
      </c>
      <c r="W375">
        <v>0</v>
      </c>
      <c r="X375">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row>
    <row r="376" spans="1:46">
      <c r="A376" t="s">
        <v>84</v>
      </c>
      <c r="B376">
        <v>1</v>
      </c>
      <c r="C376">
        <v>3</v>
      </c>
      <c r="D376">
        <v>6115</v>
      </c>
      <c r="E376">
        <v>0</v>
      </c>
      <c r="F376">
        <v>0</v>
      </c>
      <c r="G376">
        <v>500</v>
      </c>
      <c r="H376">
        <v>49500</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row>
    <row r="377" spans="1:46">
      <c r="A377" t="s">
        <v>84</v>
      </c>
      <c r="B377">
        <v>1</v>
      </c>
      <c r="C377">
        <v>3</v>
      </c>
      <c r="D377">
        <v>6300</v>
      </c>
      <c r="E377">
        <v>0</v>
      </c>
      <c r="F377">
        <v>0</v>
      </c>
      <c r="G377">
        <v>0</v>
      </c>
      <c r="H377">
        <v>0</v>
      </c>
      <c r="I377">
        <v>700</v>
      </c>
      <c r="J377">
        <v>10967.76</v>
      </c>
      <c r="K377">
        <v>2632.5</v>
      </c>
      <c r="L377">
        <v>1631.9</v>
      </c>
      <c r="M377">
        <v>0</v>
      </c>
      <c r="N377">
        <v>2518.4899999999998</v>
      </c>
      <c r="O377">
        <v>5182.72</v>
      </c>
      <c r="P377">
        <v>-4949.4399999999996</v>
      </c>
      <c r="Q377">
        <v>1818.38</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row>
    <row r="378" spans="1:46">
      <c r="A378" t="s">
        <v>84</v>
      </c>
      <c r="B378">
        <v>1</v>
      </c>
      <c r="C378">
        <v>3</v>
      </c>
      <c r="D378">
        <v>6400</v>
      </c>
      <c r="E378">
        <v>0</v>
      </c>
      <c r="F378">
        <v>0</v>
      </c>
      <c r="G378">
        <v>0</v>
      </c>
      <c r="H378">
        <v>0</v>
      </c>
      <c r="I378">
        <v>596.6</v>
      </c>
      <c r="J378">
        <v>181.32</v>
      </c>
      <c r="K378">
        <v>327.12</v>
      </c>
      <c r="L378">
        <v>980.25</v>
      </c>
      <c r="M378">
        <v>200</v>
      </c>
      <c r="N378">
        <v>5373.73</v>
      </c>
      <c r="O378">
        <v>2408.2800000000002</v>
      </c>
      <c r="P378">
        <v>3093.05</v>
      </c>
      <c r="Q378">
        <v>467.14</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row>
    <row r="379" spans="1:46">
      <c r="A379" t="s">
        <v>84</v>
      </c>
      <c r="B379">
        <v>1</v>
      </c>
      <c r="C379">
        <v>3</v>
      </c>
      <c r="D379">
        <v>6500</v>
      </c>
      <c r="E379">
        <v>0</v>
      </c>
      <c r="F379">
        <v>0</v>
      </c>
      <c r="G379">
        <v>0</v>
      </c>
      <c r="H379">
        <v>0</v>
      </c>
      <c r="I379">
        <v>546.5</v>
      </c>
      <c r="J379">
        <v>0</v>
      </c>
      <c r="K379">
        <v>2332.75</v>
      </c>
      <c r="L379">
        <v>68.02</v>
      </c>
      <c r="M379">
        <v>241.42</v>
      </c>
      <c r="N379">
        <v>2560.0500000000002</v>
      </c>
      <c r="O379">
        <v>2420.1</v>
      </c>
      <c r="P379">
        <v>1000</v>
      </c>
      <c r="Q379">
        <v>3223.45</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row>
    <row r="380" spans="1:46">
      <c r="A380" t="s">
        <v>84</v>
      </c>
      <c r="B380">
        <v>1</v>
      </c>
      <c r="C380">
        <v>3</v>
      </c>
      <c r="D380">
        <v>6505</v>
      </c>
      <c r="E380">
        <v>0</v>
      </c>
      <c r="F380">
        <v>34.39</v>
      </c>
      <c r="G380">
        <v>0</v>
      </c>
      <c r="H380">
        <v>0</v>
      </c>
      <c r="I380">
        <v>0</v>
      </c>
      <c r="J380">
        <v>0</v>
      </c>
      <c r="K380">
        <v>0</v>
      </c>
      <c r="L380">
        <v>0</v>
      </c>
      <c r="M380">
        <v>65.25</v>
      </c>
      <c r="N380">
        <v>218</v>
      </c>
      <c r="O380">
        <v>65.400000000000006</v>
      </c>
      <c r="P380">
        <v>401.54</v>
      </c>
      <c r="Q380">
        <v>24.77</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row>
    <row r="381" spans="1:46">
      <c r="A381" t="s">
        <v>84</v>
      </c>
      <c r="B381">
        <v>1</v>
      </c>
      <c r="C381">
        <v>3</v>
      </c>
      <c r="D381">
        <v>6510</v>
      </c>
      <c r="E381">
        <v>0</v>
      </c>
      <c r="F381">
        <v>0</v>
      </c>
      <c r="G381">
        <v>0</v>
      </c>
      <c r="H381">
        <v>0</v>
      </c>
      <c r="I381">
        <v>16.670000000000002</v>
      </c>
      <c r="J381">
        <v>165.16</v>
      </c>
      <c r="K381">
        <v>0</v>
      </c>
      <c r="L381">
        <v>32.4</v>
      </c>
      <c r="M381">
        <v>0</v>
      </c>
      <c r="N381">
        <v>0</v>
      </c>
      <c r="O381">
        <v>522.79999999999995</v>
      </c>
      <c r="P381">
        <v>339.18</v>
      </c>
      <c r="Q381">
        <v>84.53</v>
      </c>
      <c r="R381">
        <v>0</v>
      </c>
      <c r="S381">
        <v>0</v>
      </c>
      <c r="T381">
        <v>0</v>
      </c>
      <c r="U381">
        <v>0</v>
      </c>
      <c r="V381">
        <v>0</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row>
    <row r="382" spans="1:46">
      <c r="A382" t="s">
        <v>84</v>
      </c>
      <c r="B382">
        <v>1</v>
      </c>
      <c r="C382">
        <v>3</v>
      </c>
      <c r="D382">
        <v>6700</v>
      </c>
      <c r="E382">
        <v>0</v>
      </c>
      <c r="F382">
        <v>473.81</v>
      </c>
      <c r="G382">
        <v>867.73</v>
      </c>
      <c r="H382">
        <v>1917.26</v>
      </c>
      <c r="I382">
        <v>2794.01</v>
      </c>
      <c r="J382">
        <v>3324.34</v>
      </c>
      <c r="K382">
        <v>7054.56</v>
      </c>
      <c r="L382">
        <v>1245.96</v>
      </c>
      <c r="M382">
        <v>9277.4</v>
      </c>
      <c r="N382">
        <v>6108.59</v>
      </c>
      <c r="O382">
        <v>9763.75</v>
      </c>
      <c r="P382">
        <v>8592.92</v>
      </c>
      <c r="Q382">
        <v>3756.96</v>
      </c>
      <c r="R382">
        <v>0</v>
      </c>
      <c r="S382">
        <v>0</v>
      </c>
      <c r="T382">
        <v>0</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row>
    <row r="383" spans="1:46">
      <c r="A383" t="s">
        <v>84</v>
      </c>
      <c r="B383">
        <v>1</v>
      </c>
      <c r="C383">
        <v>3</v>
      </c>
      <c r="D383">
        <v>6999</v>
      </c>
      <c r="E383">
        <v>0</v>
      </c>
      <c r="F383">
        <v>0</v>
      </c>
      <c r="G383">
        <v>0</v>
      </c>
      <c r="H383">
        <v>0</v>
      </c>
      <c r="I383">
        <v>0</v>
      </c>
      <c r="J383">
        <v>0</v>
      </c>
      <c r="K383">
        <v>0</v>
      </c>
      <c r="L383">
        <v>0</v>
      </c>
      <c r="M383">
        <v>0</v>
      </c>
      <c r="N383">
        <v>0</v>
      </c>
      <c r="O383">
        <v>0</v>
      </c>
      <c r="P383">
        <v>0</v>
      </c>
      <c r="Q383">
        <v>20000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row>
    <row r="384" spans="1:46">
      <c r="A384" t="s">
        <v>84</v>
      </c>
      <c r="B384">
        <v>1</v>
      </c>
      <c r="C384">
        <v>3</v>
      </c>
      <c r="D384">
        <v>7000</v>
      </c>
      <c r="E384">
        <v>0</v>
      </c>
      <c r="F384">
        <v>0</v>
      </c>
      <c r="G384">
        <v>0</v>
      </c>
      <c r="H384">
        <v>0</v>
      </c>
      <c r="I384">
        <v>0</v>
      </c>
      <c r="J384">
        <v>0</v>
      </c>
      <c r="K384">
        <v>347.22</v>
      </c>
      <c r="L384">
        <v>0</v>
      </c>
      <c r="M384">
        <v>0</v>
      </c>
      <c r="N384">
        <v>0</v>
      </c>
      <c r="O384">
        <v>0</v>
      </c>
      <c r="P384">
        <v>300</v>
      </c>
      <c r="Q384">
        <v>2566.67</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row>
    <row r="385" spans="1:46">
      <c r="A385" t="s">
        <v>84</v>
      </c>
      <c r="B385">
        <v>1</v>
      </c>
      <c r="C385">
        <v>3</v>
      </c>
      <c r="D385">
        <v>7003</v>
      </c>
      <c r="E385">
        <v>0</v>
      </c>
      <c r="F385">
        <v>0</v>
      </c>
      <c r="G385">
        <v>0</v>
      </c>
      <c r="H385">
        <v>0</v>
      </c>
      <c r="I385">
        <v>0</v>
      </c>
      <c r="J385">
        <v>0</v>
      </c>
      <c r="K385">
        <v>0</v>
      </c>
      <c r="L385">
        <v>0</v>
      </c>
      <c r="M385">
        <v>0</v>
      </c>
      <c r="N385">
        <v>67.989999999999995</v>
      </c>
      <c r="O385">
        <v>0</v>
      </c>
      <c r="P385">
        <v>3571.42</v>
      </c>
      <c r="Q385">
        <v>1820.82</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row>
    <row r="386" spans="1:46">
      <c r="A386" t="s">
        <v>84</v>
      </c>
      <c r="B386">
        <v>1</v>
      </c>
      <c r="C386">
        <v>3</v>
      </c>
      <c r="D386">
        <v>7004</v>
      </c>
      <c r="E386">
        <v>0</v>
      </c>
      <c r="F386">
        <v>0</v>
      </c>
      <c r="G386">
        <v>0</v>
      </c>
      <c r="H386">
        <v>0</v>
      </c>
      <c r="I386">
        <v>0</v>
      </c>
      <c r="J386">
        <v>0</v>
      </c>
      <c r="K386">
        <v>0</v>
      </c>
      <c r="L386">
        <v>0</v>
      </c>
      <c r="M386">
        <v>-400</v>
      </c>
      <c r="N386">
        <v>1074.22</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row>
    <row r="387" spans="1:46">
      <c r="A387" t="s">
        <v>84</v>
      </c>
      <c r="B387">
        <v>1</v>
      </c>
      <c r="C387">
        <v>3</v>
      </c>
      <c r="D387">
        <v>7005</v>
      </c>
      <c r="E387">
        <v>0</v>
      </c>
      <c r="F387">
        <v>0</v>
      </c>
      <c r="G387">
        <v>0</v>
      </c>
      <c r="H387">
        <v>0</v>
      </c>
      <c r="I387">
        <v>0</v>
      </c>
      <c r="J387">
        <v>0</v>
      </c>
      <c r="K387">
        <v>0</v>
      </c>
      <c r="L387">
        <v>0</v>
      </c>
      <c r="M387">
        <v>0</v>
      </c>
      <c r="N387">
        <v>0</v>
      </c>
      <c r="O387">
        <v>0</v>
      </c>
      <c r="P387">
        <v>0</v>
      </c>
      <c r="Q387">
        <v>475.72</v>
      </c>
      <c r="R387">
        <v>0</v>
      </c>
      <c r="S387">
        <v>0</v>
      </c>
      <c r="T387">
        <v>0</v>
      </c>
      <c r="U387">
        <v>0</v>
      </c>
      <c r="V387">
        <v>0</v>
      </c>
      <c r="W387">
        <v>0</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row>
    <row r="388" spans="1:46">
      <c r="A388" t="s">
        <v>84</v>
      </c>
      <c r="B388">
        <v>1</v>
      </c>
      <c r="C388">
        <v>3</v>
      </c>
      <c r="D388">
        <v>7006</v>
      </c>
      <c r="E388">
        <v>0</v>
      </c>
      <c r="F388">
        <v>0</v>
      </c>
      <c r="G388">
        <v>0</v>
      </c>
      <c r="H388">
        <v>0</v>
      </c>
      <c r="I388">
        <v>0</v>
      </c>
      <c r="J388">
        <v>418.25</v>
      </c>
      <c r="K388">
        <v>116.04</v>
      </c>
      <c r="L388">
        <v>0</v>
      </c>
      <c r="M388">
        <v>0</v>
      </c>
      <c r="N388">
        <v>550.95000000000005</v>
      </c>
      <c r="O388">
        <v>0</v>
      </c>
      <c r="P388">
        <v>332.38</v>
      </c>
      <c r="Q388">
        <v>393.07</v>
      </c>
      <c r="R388">
        <v>0</v>
      </c>
      <c r="S388">
        <v>0</v>
      </c>
      <c r="T388">
        <v>0</v>
      </c>
      <c r="U388">
        <v>0</v>
      </c>
      <c r="V388">
        <v>0</v>
      </c>
      <c r="W388">
        <v>0</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row>
    <row r="389" spans="1:46">
      <c r="A389" t="s">
        <v>84</v>
      </c>
      <c r="B389">
        <v>1</v>
      </c>
      <c r="C389">
        <v>3</v>
      </c>
      <c r="D389">
        <v>7007</v>
      </c>
      <c r="E389">
        <v>0</v>
      </c>
      <c r="F389">
        <v>0</v>
      </c>
      <c r="G389">
        <v>0</v>
      </c>
      <c r="H389">
        <v>0</v>
      </c>
      <c r="I389">
        <v>0</v>
      </c>
      <c r="J389">
        <v>0</v>
      </c>
      <c r="K389">
        <v>451.68</v>
      </c>
      <c r="L389">
        <v>36.75</v>
      </c>
      <c r="M389">
        <v>183.96</v>
      </c>
      <c r="N389">
        <v>1139.32</v>
      </c>
      <c r="O389">
        <v>0</v>
      </c>
      <c r="P389">
        <v>0</v>
      </c>
      <c r="Q389">
        <v>1877.48</v>
      </c>
      <c r="R389">
        <v>0</v>
      </c>
      <c r="S389">
        <v>0</v>
      </c>
      <c r="T389">
        <v>0</v>
      </c>
      <c r="U389">
        <v>0</v>
      </c>
      <c r="V389">
        <v>0</v>
      </c>
      <c r="W389">
        <v>0</v>
      </c>
      <c r="X389">
        <v>0</v>
      </c>
      <c r="Y389">
        <v>0</v>
      </c>
      <c r="Z389">
        <v>0</v>
      </c>
      <c r="AA389">
        <v>0</v>
      </c>
      <c r="AB389">
        <v>0</v>
      </c>
      <c r="AC389">
        <v>0</v>
      </c>
      <c r="AD389">
        <v>0</v>
      </c>
      <c r="AE389">
        <v>0</v>
      </c>
      <c r="AF389">
        <v>0</v>
      </c>
      <c r="AG389">
        <v>0</v>
      </c>
      <c r="AH389">
        <v>0</v>
      </c>
      <c r="AI389">
        <v>0</v>
      </c>
      <c r="AJ389">
        <v>0</v>
      </c>
      <c r="AK389">
        <v>0</v>
      </c>
      <c r="AL389">
        <v>0</v>
      </c>
      <c r="AM389">
        <v>0</v>
      </c>
      <c r="AN389">
        <v>0</v>
      </c>
      <c r="AO389">
        <v>0</v>
      </c>
      <c r="AP389">
        <v>0</v>
      </c>
      <c r="AQ389">
        <v>0</v>
      </c>
      <c r="AR389">
        <v>0</v>
      </c>
      <c r="AS389">
        <v>0</v>
      </c>
      <c r="AT389">
        <v>0</v>
      </c>
    </row>
    <row r="390" spans="1:46">
      <c r="A390" t="s">
        <v>84</v>
      </c>
      <c r="B390">
        <v>1</v>
      </c>
      <c r="C390">
        <v>3</v>
      </c>
      <c r="D390">
        <v>7008</v>
      </c>
      <c r="E390">
        <v>0</v>
      </c>
      <c r="F390">
        <v>0</v>
      </c>
      <c r="G390">
        <v>0</v>
      </c>
      <c r="H390">
        <v>0</v>
      </c>
      <c r="I390">
        <v>171.85</v>
      </c>
      <c r="J390">
        <v>57.74</v>
      </c>
      <c r="K390">
        <v>587.45000000000005</v>
      </c>
      <c r="L390">
        <v>0</v>
      </c>
      <c r="M390">
        <v>0</v>
      </c>
      <c r="N390">
        <v>0</v>
      </c>
      <c r="O390">
        <v>192.02</v>
      </c>
      <c r="P390">
        <v>0</v>
      </c>
      <c r="Q390">
        <v>2488.48</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row>
    <row r="391" spans="1:46">
      <c r="A391" t="s">
        <v>84</v>
      </c>
      <c r="B391">
        <v>1</v>
      </c>
      <c r="C391">
        <v>3</v>
      </c>
      <c r="D391">
        <v>7009</v>
      </c>
      <c r="E391">
        <v>0</v>
      </c>
      <c r="F391">
        <v>0</v>
      </c>
      <c r="G391">
        <v>0</v>
      </c>
      <c r="H391">
        <v>0</v>
      </c>
      <c r="I391">
        <v>0</v>
      </c>
      <c r="J391">
        <v>93.5</v>
      </c>
      <c r="K391">
        <v>76.73</v>
      </c>
      <c r="L391">
        <v>5138.3599999999997</v>
      </c>
      <c r="M391">
        <v>0</v>
      </c>
      <c r="N391">
        <v>1000</v>
      </c>
      <c r="O391">
        <v>866.63</v>
      </c>
      <c r="P391">
        <v>-42.5</v>
      </c>
      <c r="Q391">
        <v>475.72</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row>
    <row r="392" spans="1:46">
      <c r="A392" t="s">
        <v>84</v>
      </c>
      <c r="B392">
        <v>1</v>
      </c>
      <c r="C392">
        <v>3</v>
      </c>
      <c r="D392">
        <v>7011</v>
      </c>
      <c r="E392">
        <v>0</v>
      </c>
      <c r="F392">
        <v>0</v>
      </c>
      <c r="G392">
        <v>0</v>
      </c>
      <c r="H392">
        <v>0</v>
      </c>
      <c r="I392">
        <v>0</v>
      </c>
      <c r="J392">
        <v>0</v>
      </c>
      <c r="K392">
        <v>0</v>
      </c>
      <c r="L392">
        <v>54.04</v>
      </c>
      <c r="M392">
        <v>0</v>
      </c>
      <c r="N392">
        <v>0</v>
      </c>
      <c r="O392">
        <v>0</v>
      </c>
      <c r="P392">
        <v>327.7</v>
      </c>
      <c r="Q392">
        <v>475.72</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row>
    <row r="393" spans="1:46">
      <c r="A393" t="s">
        <v>84</v>
      </c>
      <c r="B393">
        <v>1</v>
      </c>
      <c r="C393">
        <v>3</v>
      </c>
      <c r="D393">
        <v>7014</v>
      </c>
      <c r="E393">
        <v>0</v>
      </c>
      <c r="F393">
        <v>0</v>
      </c>
      <c r="G393">
        <v>0</v>
      </c>
      <c r="H393">
        <v>0</v>
      </c>
      <c r="I393">
        <v>0</v>
      </c>
      <c r="J393">
        <v>95.36</v>
      </c>
      <c r="K393">
        <v>271.02999999999997</v>
      </c>
      <c r="L393">
        <v>24.18</v>
      </c>
      <c r="M393">
        <v>0</v>
      </c>
      <c r="N393">
        <v>324.45</v>
      </c>
      <c r="O393">
        <v>0</v>
      </c>
      <c r="P393">
        <v>-5.75</v>
      </c>
      <c r="Q393">
        <v>475.75</v>
      </c>
      <c r="R393">
        <v>0</v>
      </c>
      <c r="S393">
        <v>0</v>
      </c>
      <c r="T393">
        <v>0</v>
      </c>
      <c r="U393">
        <v>0</v>
      </c>
      <c r="V393">
        <v>0</v>
      </c>
      <c r="W393">
        <v>0</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row>
    <row r="394" spans="1:46">
      <c r="A394" t="s">
        <v>84</v>
      </c>
      <c r="B394">
        <v>1</v>
      </c>
      <c r="C394">
        <v>3</v>
      </c>
      <c r="D394">
        <v>7016</v>
      </c>
      <c r="E394">
        <v>0</v>
      </c>
      <c r="F394">
        <v>0</v>
      </c>
      <c r="G394">
        <v>0</v>
      </c>
      <c r="H394">
        <v>0</v>
      </c>
      <c r="I394">
        <v>0</v>
      </c>
      <c r="J394">
        <v>2910.05</v>
      </c>
      <c r="K394">
        <v>0</v>
      </c>
      <c r="L394">
        <v>165.94</v>
      </c>
      <c r="M394">
        <v>0</v>
      </c>
      <c r="N394">
        <v>924.2</v>
      </c>
      <c r="O394">
        <v>9.19</v>
      </c>
      <c r="P394">
        <v>988.79</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0</v>
      </c>
      <c r="AK394">
        <v>0</v>
      </c>
      <c r="AL394">
        <v>0</v>
      </c>
      <c r="AM394">
        <v>0</v>
      </c>
      <c r="AN394">
        <v>0</v>
      </c>
      <c r="AO394">
        <v>0</v>
      </c>
      <c r="AP394">
        <v>0</v>
      </c>
      <c r="AQ394">
        <v>0</v>
      </c>
      <c r="AR394">
        <v>0</v>
      </c>
      <c r="AS394">
        <v>0</v>
      </c>
      <c r="AT394">
        <v>0</v>
      </c>
    </row>
    <row r="395" spans="1:46">
      <c r="A395" t="s">
        <v>84</v>
      </c>
      <c r="B395">
        <v>1</v>
      </c>
      <c r="C395">
        <v>3</v>
      </c>
      <c r="D395">
        <v>7017</v>
      </c>
      <c r="E395">
        <v>0</v>
      </c>
      <c r="F395">
        <v>0</v>
      </c>
      <c r="G395">
        <v>0</v>
      </c>
      <c r="H395">
        <v>0</v>
      </c>
      <c r="I395">
        <v>0</v>
      </c>
      <c r="J395">
        <v>401</v>
      </c>
      <c r="K395">
        <v>0</v>
      </c>
      <c r="L395">
        <v>331.96</v>
      </c>
      <c r="M395">
        <v>50.91</v>
      </c>
      <c r="N395">
        <v>281.02999999999997</v>
      </c>
      <c r="O395">
        <v>1093.52</v>
      </c>
      <c r="P395">
        <v>550.78</v>
      </c>
      <c r="Q395">
        <v>1808.46</v>
      </c>
      <c r="R395">
        <v>0</v>
      </c>
      <c r="S395">
        <v>0</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row>
    <row r="396" spans="1:46">
      <c r="A396" t="s">
        <v>84</v>
      </c>
      <c r="B396">
        <v>1</v>
      </c>
      <c r="C396">
        <v>3</v>
      </c>
      <c r="D396">
        <v>7018</v>
      </c>
      <c r="E396">
        <v>0</v>
      </c>
      <c r="F396">
        <v>0</v>
      </c>
      <c r="G396">
        <v>0</v>
      </c>
      <c r="H396">
        <v>0</v>
      </c>
      <c r="I396">
        <v>0</v>
      </c>
      <c r="J396">
        <v>88.27</v>
      </c>
      <c r="K396">
        <v>123.01</v>
      </c>
      <c r="L396">
        <v>474.75</v>
      </c>
      <c r="M396">
        <v>0</v>
      </c>
      <c r="N396">
        <v>197.68</v>
      </c>
      <c r="O396">
        <v>0</v>
      </c>
      <c r="P396">
        <v>0</v>
      </c>
      <c r="Q396">
        <v>475.72</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row>
    <row r="397" spans="1:46">
      <c r="A397" t="s">
        <v>84</v>
      </c>
      <c r="B397">
        <v>1</v>
      </c>
      <c r="C397">
        <v>3</v>
      </c>
      <c r="D397">
        <v>7019</v>
      </c>
      <c r="E397">
        <v>0</v>
      </c>
      <c r="F397">
        <v>0</v>
      </c>
      <c r="G397">
        <v>0</v>
      </c>
      <c r="H397">
        <v>0</v>
      </c>
      <c r="I397">
        <v>0</v>
      </c>
      <c r="J397">
        <v>0</v>
      </c>
      <c r="K397">
        <v>0</v>
      </c>
      <c r="L397">
        <v>0</v>
      </c>
      <c r="M397">
        <v>0</v>
      </c>
      <c r="N397">
        <v>3476.41</v>
      </c>
      <c r="O397">
        <v>0</v>
      </c>
      <c r="P397">
        <v>3266.96</v>
      </c>
      <c r="Q397">
        <v>583.51</v>
      </c>
      <c r="R397">
        <v>0</v>
      </c>
      <c r="S397">
        <v>0</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row>
    <row r="398" spans="1:46">
      <c r="A398" t="s">
        <v>84</v>
      </c>
      <c r="B398">
        <v>1</v>
      </c>
      <c r="C398">
        <v>3</v>
      </c>
      <c r="D398">
        <v>7021</v>
      </c>
      <c r="E398">
        <v>0</v>
      </c>
      <c r="F398">
        <v>0</v>
      </c>
      <c r="G398">
        <v>0</v>
      </c>
      <c r="H398">
        <v>0</v>
      </c>
      <c r="I398">
        <v>100</v>
      </c>
      <c r="J398">
        <v>0</v>
      </c>
      <c r="K398">
        <v>0</v>
      </c>
      <c r="L398">
        <v>369.13</v>
      </c>
      <c r="M398">
        <v>0</v>
      </c>
      <c r="N398">
        <v>0</v>
      </c>
      <c r="O398">
        <v>478.55</v>
      </c>
      <c r="P398">
        <v>0</v>
      </c>
      <c r="Q398">
        <v>368.28</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row>
    <row r="399" spans="1:46">
      <c r="A399" t="s">
        <v>84</v>
      </c>
      <c r="B399">
        <v>1</v>
      </c>
      <c r="C399">
        <v>3</v>
      </c>
      <c r="D399">
        <v>7023</v>
      </c>
      <c r="E399">
        <v>0</v>
      </c>
      <c r="F399">
        <v>0</v>
      </c>
      <c r="G399">
        <v>0</v>
      </c>
      <c r="H399">
        <v>0</v>
      </c>
      <c r="I399">
        <v>0</v>
      </c>
      <c r="J399">
        <v>344.16</v>
      </c>
      <c r="K399">
        <v>0</v>
      </c>
      <c r="L399">
        <v>0</v>
      </c>
      <c r="M399">
        <v>0</v>
      </c>
      <c r="N399">
        <v>0</v>
      </c>
      <c r="O399">
        <v>1865.25</v>
      </c>
      <c r="P399">
        <v>383.59</v>
      </c>
      <c r="Q399">
        <v>358.45</v>
      </c>
      <c r="R399">
        <v>0</v>
      </c>
      <c r="S399">
        <v>0</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row>
    <row r="400" spans="1:46">
      <c r="A400" t="s">
        <v>84</v>
      </c>
      <c r="B400">
        <v>1</v>
      </c>
      <c r="C400">
        <v>3</v>
      </c>
      <c r="D400">
        <v>7024</v>
      </c>
      <c r="E400">
        <v>0</v>
      </c>
      <c r="F400">
        <v>0</v>
      </c>
      <c r="G400">
        <v>0</v>
      </c>
      <c r="H400">
        <v>0</v>
      </c>
      <c r="I400">
        <v>0</v>
      </c>
      <c r="J400">
        <v>0</v>
      </c>
      <c r="K400">
        <v>0</v>
      </c>
      <c r="L400">
        <v>0</v>
      </c>
      <c r="M400">
        <v>0</v>
      </c>
      <c r="N400">
        <v>3000</v>
      </c>
      <c r="O400">
        <v>632.41999999999996</v>
      </c>
      <c r="P400">
        <v>0</v>
      </c>
      <c r="Q400">
        <v>0</v>
      </c>
      <c r="R400">
        <v>0</v>
      </c>
      <c r="S400">
        <v>0</v>
      </c>
      <c r="T400">
        <v>0</v>
      </c>
      <c r="U400">
        <v>0</v>
      </c>
      <c r="V400">
        <v>0</v>
      </c>
      <c r="W400">
        <v>0</v>
      </c>
      <c r="X400">
        <v>0</v>
      </c>
      <c r="Y400">
        <v>0</v>
      </c>
      <c r="Z400">
        <v>0</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row>
    <row r="401" spans="1:46">
      <c r="A401" t="s">
        <v>84</v>
      </c>
      <c r="B401">
        <v>1</v>
      </c>
      <c r="C401">
        <v>3</v>
      </c>
      <c r="D401">
        <v>7025</v>
      </c>
      <c r="E401">
        <v>0</v>
      </c>
      <c r="F401">
        <v>0</v>
      </c>
      <c r="G401">
        <v>0</v>
      </c>
      <c r="H401">
        <v>0</v>
      </c>
      <c r="I401">
        <v>0</v>
      </c>
      <c r="J401">
        <v>0</v>
      </c>
      <c r="K401">
        <v>0</v>
      </c>
      <c r="L401">
        <v>0</v>
      </c>
      <c r="M401">
        <v>0</v>
      </c>
      <c r="N401">
        <v>0</v>
      </c>
      <c r="O401">
        <v>0</v>
      </c>
      <c r="P401">
        <v>1349.63</v>
      </c>
      <c r="Q401">
        <v>386.04</v>
      </c>
      <c r="R401">
        <v>0</v>
      </c>
      <c r="S401">
        <v>0</v>
      </c>
      <c r="T401">
        <v>0</v>
      </c>
      <c r="U401">
        <v>0</v>
      </c>
      <c r="V401">
        <v>0</v>
      </c>
      <c r="W401">
        <v>0</v>
      </c>
      <c r="X401">
        <v>0</v>
      </c>
      <c r="Y401">
        <v>0</v>
      </c>
      <c r="Z401">
        <v>0</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row>
    <row r="402" spans="1:46">
      <c r="A402" t="s">
        <v>84</v>
      </c>
      <c r="B402">
        <v>1</v>
      </c>
      <c r="C402">
        <v>3</v>
      </c>
      <c r="D402">
        <v>7026</v>
      </c>
      <c r="E402">
        <v>0</v>
      </c>
      <c r="F402">
        <v>0</v>
      </c>
      <c r="G402">
        <v>0</v>
      </c>
      <c r="H402">
        <v>0</v>
      </c>
      <c r="I402">
        <v>0</v>
      </c>
      <c r="J402">
        <v>0</v>
      </c>
      <c r="K402">
        <v>0</v>
      </c>
      <c r="L402">
        <v>2795.25</v>
      </c>
      <c r="M402">
        <v>0</v>
      </c>
      <c r="N402">
        <v>0</v>
      </c>
      <c r="O402">
        <v>0</v>
      </c>
      <c r="P402">
        <v>1100</v>
      </c>
      <c r="Q402">
        <v>452.28</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row>
    <row r="403" spans="1:46">
      <c r="A403" t="s">
        <v>84</v>
      </c>
      <c r="B403">
        <v>1</v>
      </c>
      <c r="C403">
        <v>3</v>
      </c>
      <c r="D403">
        <v>7027</v>
      </c>
      <c r="E403">
        <v>0</v>
      </c>
      <c r="F403">
        <v>0</v>
      </c>
      <c r="G403">
        <v>0</v>
      </c>
      <c r="H403">
        <v>0</v>
      </c>
      <c r="I403">
        <v>0</v>
      </c>
      <c r="J403">
        <v>1486.88</v>
      </c>
      <c r="K403">
        <v>0</v>
      </c>
      <c r="L403">
        <v>0</v>
      </c>
      <c r="M403">
        <v>0</v>
      </c>
      <c r="N403">
        <v>569</v>
      </c>
      <c r="O403">
        <v>661.53</v>
      </c>
      <c r="P403">
        <v>0</v>
      </c>
      <c r="Q403">
        <v>0</v>
      </c>
      <c r="R403">
        <v>0</v>
      </c>
      <c r="S403">
        <v>0</v>
      </c>
      <c r="T403">
        <v>0</v>
      </c>
      <c r="U403">
        <v>0</v>
      </c>
      <c r="V403">
        <v>0</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row>
    <row r="404" spans="1:46">
      <c r="A404" t="s">
        <v>84</v>
      </c>
      <c r="B404">
        <v>1</v>
      </c>
      <c r="C404">
        <v>3</v>
      </c>
      <c r="D404">
        <v>7028</v>
      </c>
      <c r="E404">
        <v>0</v>
      </c>
      <c r="F404">
        <v>0</v>
      </c>
      <c r="G404">
        <v>0</v>
      </c>
      <c r="H404">
        <v>0</v>
      </c>
      <c r="I404">
        <v>0</v>
      </c>
      <c r="J404">
        <v>0</v>
      </c>
      <c r="K404">
        <v>0</v>
      </c>
      <c r="L404">
        <v>0</v>
      </c>
      <c r="M404">
        <v>0</v>
      </c>
      <c r="N404">
        <v>0</v>
      </c>
      <c r="O404">
        <v>0</v>
      </c>
      <c r="P404">
        <v>502.59</v>
      </c>
      <c r="Q404">
        <v>396.28</v>
      </c>
      <c r="R404">
        <v>0</v>
      </c>
      <c r="S404">
        <v>0</v>
      </c>
      <c r="T404">
        <v>0</v>
      </c>
      <c r="U404">
        <v>0</v>
      </c>
      <c r="V404">
        <v>0</v>
      </c>
      <c r="W404">
        <v>0</v>
      </c>
      <c r="X404">
        <v>0</v>
      </c>
      <c r="Y404">
        <v>0</v>
      </c>
      <c r="Z404">
        <v>0</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row>
    <row r="405" spans="1:46">
      <c r="A405" t="s">
        <v>84</v>
      </c>
      <c r="B405">
        <v>1</v>
      </c>
      <c r="C405">
        <v>3</v>
      </c>
      <c r="D405">
        <v>7032</v>
      </c>
      <c r="E405">
        <v>0</v>
      </c>
      <c r="F405">
        <v>0</v>
      </c>
      <c r="G405">
        <v>0</v>
      </c>
      <c r="H405">
        <v>0</v>
      </c>
      <c r="I405">
        <v>9512.2900000000009</v>
      </c>
      <c r="J405">
        <v>10642.77</v>
      </c>
      <c r="K405">
        <v>1902.59</v>
      </c>
      <c r="L405">
        <v>1263.6400000000001</v>
      </c>
      <c r="M405">
        <v>0</v>
      </c>
      <c r="N405">
        <v>0</v>
      </c>
      <c r="O405">
        <v>57.49</v>
      </c>
      <c r="P405">
        <v>7917.87</v>
      </c>
      <c r="Q405">
        <v>-100</v>
      </c>
      <c r="R405">
        <v>0</v>
      </c>
      <c r="S405">
        <v>0</v>
      </c>
      <c r="T405">
        <v>0</v>
      </c>
      <c r="U405">
        <v>0</v>
      </c>
      <c r="V405">
        <v>0</v>
      </c>
      <c r="W405">
        <v>0</v>
      </c>
      <c r="X405">
        <v>0</v>
      </c>
      <c r="Y405">
        <v>0</v>
      </c>
      <c r="Z405">
        <v>0</v>
      </c>
      <c r="AA405">
        <v>0</v>
      </c>
      <c r="AB405">
        <v>0</v>
      </c>
      <c r="AC405">
        <v>0</v>
      </c>
      <c r="AD405">
        <v>0</v>
      </c>
      <c r="AE405">
        <v>0</v>
      </c>
      <c r="AF405">
        <v>0</v>
      </c>
      <c r="AG405">
        <v>0</v>
      </c>
      <c r="AH405">
        <v>0</v>
      </c>
      <c r="AI405">
        <v>0</v>
      </c>
      <c r="AJ405">
        <v>0</v>
      </c>
      <c r="AK405">
        <v>0</v>
      </c>
      <c r="AL405">
        <v>0</v>
      </c>
      <c r="AM405">
        <v>0</v>
      </c>
      <c r="AN405">
        <v>0</v>
      </c>
      <c r="AO405">
        <v>0</v>
      </c>
      <c r="AP405">
        <v>0</v>
      </c>
      <c r="AQ405">
        <v>0</v>
      </c>
      <c r="AR405">
        <v>0</v>
      </c>
      <c r="AS405">
        <v>0</v>
      </c>
      <c r="AT405">
        <v>0</v>
      </c>
    </row>
    <row r="406" spans="1:46">
      <c r="A406" t="s">
        <v>84</v>
      </c>
      <c r="B406">
        <v>1</v>
      </c>
      <c r="C406">
        <v>3</v>
      </c>
      <c r="D406">
        <v>7033</v>
      </c>
      <c r="E406">
        <v>0</v>
      </c>
      <c r="F406">
        <v>0</v>
      </c>
      <c r="G406">
        <v>0</v>
      </c>
      <c r="H406">
        <v>0</v>
      </c>
      <c r="I406">
        <v>0</v>
      </c>
      <c r="J406">
        <v>0</v>
      </c>
      <c r="K406">
        <v>190.44</v>
      </c>
      <c r="L406">
        <v>0</v>
      </c>
      <c r="M406">
        <v>0</v>
      </c>
      <c r="N406">
        <v>240.28</v>
      </c>
      <c r="O406">
        <v>0</v>
      </c>
      <c r="P406">
        <v>344.93</v>
      </c>
      <c r="Q406">
        <v>447.42</v>
      </c>
      <c r="R406">
        <v>0</v>
      </c>
      <c r="S406">
        <v>0</v>
      </c>
      <c r="T406">
        <v>0</v>
      </c>
      <c r="U406">
        <v>0</v>
      </c>
      <c r="V406">
        <v>0</v>
      </c>
      <c r="W406">
        <v>0</v>
      </c>
      <c r="X406">
        <v>0</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row>
    <row r="407" spans="1:46">
      <c r="A407" t="s">
        <v>84</v>
      </c>
      <c r="B407">
        <v>1</v>
      </c>
      <c r="C407">
        <v>3</v>
      </c>
      <c r="D407">
        <v>7034</v>
      </c>
      <c r="E407">
        <v>0</v>
      </c>
      <c r="F407">
        <v>0</v>
      </c>
      <c r="G407">
        <v>0</v>
      </c>
      <c r="H407">
        <v>0</v>
      </c>
      <c r="I407">
        <v>395.07</v>
      </c>
      <c r="J407">
        <v>184.37</v>
      </c>
      <c r="K407">
        <v>23.56</v>
      </c>
      <c r="L407">
        <v>479.79</v>
      </c>
      <c r="M407">
        <v>0</v>
      </c>
      <c r="N407">
        <v>325.33999999999997</v>
      </c>
      <c r="O407">
        <v>831.89</v>
      </c>
      <c r="P407">
        <v>727.54</v>
      </c>
      <c r="Q407">
        <v>1949.75</v>
      </c>
      <c r="R407">
        <v>0</v>
      </c>
      <c r="S407">
        <v>0</v>
      </c>
      <c r="T407">
        <v>0</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row>
    <row r="408" spans="1:46">
      <c r="A408" t="s">
        <v>84</v>
      </c>
      <c r="B408">
        <v>1</v>
      </c>
      <c r="C408">
        <v>3</v>
      </c>
      <c r="D408">
        <v>7035</v>
      </c>
      <c r="E408">
        <v>0</v>
      </c>
      <c r="F408">
        <v>0</v>
      </c>
      <c r="G408">
        <v>0</v>
      </c>
      <c r="H408">
        <v>0</v>
      </c>
      <c r="I408">
        <v>0</v>
      </c>
      <c r="J408">
        <v>100</v>
      </c>
      <c r="K408">
        <v>0</v>
      </c>
      <c r="L408">
        <v>0</v>
      </c>
      <c r="M408">
        <v>0</v>
      </c>
      <c r="N408">
        <v>0</v>
      </c>
      <c r="O408">
        <v>90.75</v>
      </c>
      <c r="P408">
        <v>0</v>
      </c>
      <c r="Q408">
        <v>192.11</v>
      </c>
      <c r="R408">
        <v>0</v>
      </c>
      <c r="S408">
        <v>0</v>
      </c>
      <c r="T408">
        <v>0</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row>
    <row r="409" spans="1:46">
      <c r="A409" t="s">
        <v>84</v>
      </c>
      <c r="B409">
        <v>1</v>
      </c>
      <c r="C409">
        <v>3</v>
      </c>
      <c r="D409">
        <v>7036</v>
      </c>
      <c r="E409">
        <v>0</v>
      </c>
      <c r="F409">
        <v>0</v>
      </c>
      <c r="G409">
        <v>0</v>
      </c>
      <c r="H409">
        <v>0</v>
      </c>
      <c r="I409">
        <v>0</v>
      </c>
      <c r="J409">
        <v>263.51</v>
      </c>
      <c r="K409">
        <v>0</v>
      </c>
      <c r="L409">
        <v>0</v>
      </c>
      <c r="M409">
        <v>0</v>
      </c>
      <c r="N409">
        <v>0</v>
      </c>
      <c r="O409">
        <v>6714.54</v>
      </c>
      <c r="P409">
        <v>0</v>
      </c>
      <c r="Q409">
        <v>2000</v>
      </c>
      <c r="R409">
        <v>0</v>
      </c>
      <c r="S409">
        <v>0</v>
      </c>
      <c r="T409">
        <v>0</v>
      </c>
      <c r="U409">
        <v>0</v>
      </c>
      <c r="V409">
        <v>0</v>
      </c>
      <c r="W409">
        <v>0</v>
      </c>
      <c r="X409">
        <v>0</v>
      </c>
      <c r="Y409">
        <v>0</v>
      </c>
      <c r="Z409">
        <v>0</v>
      </c>
      <c r="AA409">
        <v>0</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row>
    <row r="410" spans="1:46">
      <c r="A410" t="s">
        <v>84</v>
      </c>
      <c r="B410">
        <v>1</v>
      </c>
      <c r="C410">
        <v>3</v>
      </c>
      <c r="D410">
        <v>7037</v>
      </c>
      <c r="E410">
        <v>0</v>
      </c>
      <c r="F410">
        <v>0</v>
      </c>
      <c r="G410">
        <v>0</v>
      </c>
      <c r="H410">
        <v>0</v>
      </c>
      <c r="I410">
        <v>0</v>
      </c>
      <c r="J410">
        <v>484.03</v>
      </c>
      <c r="K410">
        <v>227.2</v>
      </c>
      <c r="L410">
        <v>25</v>
      </c>
      <c r="M410">
        <v>286.58</v>
      </c>
      <c r="N410">
        <v>100</v>
      </c>
      <c r="O410">
        <v>326.92</v>
      </c>
      <c r="P410">
        <v>50</v>
      </c>
      <c r="Q410">
        <v>0</v>
      </c>
      <c r="R410">
        <v>0</v>
      </c>
      <c r="S410">
        <v>0</v>
      </c>
      <c r="T410">
        <v>0</v>
      </c>
      <c r="U410">
        <v>0</v>
      </c>
      <c r="V410">
        <v>0</v>
      </c>
      <c r="W410">
        <v>0</v>
      </c>
      <c r="X410">
        <v>0</v>
      </c>
      <c r="Y410">
        <v>0</v>
      </c>
      <c r="Z410">
        <v>0</v>
      </c>
      <c r="AA410">
        <v>0</v>
      </c>
      <c r="AB410">
        <v>0</v>
      </c>
      <c r="AC410">
        <v>0</v>
      </c>
      <c r="AD410">
        <v>0</v>
      </c>
      <c r="AE410">
        <v>0</v>
      </c>
      <c r="AF410">
        <v>0</v>
      </c>
      <c r="AG410">
        <v>0</v>
      </c>
      <c r="AH410">
        <v>0</v>
      </c>
      <c r="AI410">
        <v>0</v>
      </c>
      <c r="AJ410">
        <v>0</v>
      </c>
      <c r="AK410">
        <v>0</v>
      </c>
      <c r="AL410">
        <v>0</v>
      </c>
      <c r="AM410">
        <v>0</v>
      </c>
      <c r="AN410">
        <v>0</v>
      </c>
      <c r="AO410">
        <v>0</v>
      </c>
      <c r="AP410">
        <v>0</v>
      </c>
      <c r="AQ410">
        <v>0</v>
      </c>
      <c r="AR410">
        <v>0</v>
      </c>
      <c r="AS410">
        <v>0</v>
      </c>
      <c r="AT410">
        <v>0</v>
      </c>
    </row>
    <row r="411" spans="1:46">
      <c r="A411" t="s">
        <v>84</v>
      </c>
      <c r="B411">
        <v>1</v>
      </c>
      <c r="C411">
        <v>3</v>
      </c>
      <c r="D411">
        <v>7039</v>
      </c>
      <c r="E411">
        <v>0</v>
      </c>
      <c r="F411">
        <v>0</v>
      </c>
      <c r="G411">
        <v>0</v>
      </c>
      <c r="H411">
        <v>0</v>
      </c>
      <c r="I411">
        <v>0</v>
      </c>
      <c r="J411">
        <v>40.6</v>
      </c>
      <c r="K411">
        <v>0</v>
      </c>
      <c r="L411">
        <v>0</v>
      </c>
      <c r="M411">
        <v>200</v>
      </c>
      <c r="N411">
        <v>0</v>
      </c>
      <c r="O411">
        <v>0</v>
      </c>
      <c r="P411">
        <v>0</v>
      </c>
      <c r="Q411">
        <v>-40.6</v>
      </c>
      <c r="R411">
        <v>0</v>
      </c>
      <c r="S411">
        <v>0</v>
      </c>
      <c r="T411">
        <v>0</v>
      </c>
      <c r="U411">
        <v>0</v>
      </c>
      <c r="V411">
        <v>0</v>
      </c>
      <c r="W411">
        <v>0</v>
      </c>
      <c r="X411">
        <v>0</v>
      </c>
      <c r="Y411">
        <v>0</v>
      </c>
      <c r="Z411">
        <v>0</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row>
    <row r="412" spans="1:46">
      <c r="A412" t="s">
        <v>84</v>
      </c>
      <c r="B412">
        <v>1</v>
      </c>
      <c r="C412">
        <v>3</v>
      </c>
      <c r="D412">
        <v>7040</v>
      </c>
      <c r="E412">
        <v>0</v>
      </c>
      <c r="F412">
        <v>0</v>
      </c>
      <c r="G412">
        <v>0</v>
      </c>
      <c r="H412">
        <v>0</v>
      </c>
      <c r="I412">
        <v>0</v>
      </c>
      <c r="J412">
        <v>183.93</v>
      </c>
      <c r="K412">
        <v>0</v>
      </c>
      <c r="L412">
        <v>0</v>
      </c>
      <c r="M412">
        <v>78.7</v>
      </c>
      <c r="N412">
        <v>0</v>
      </c>
      <c r="O412">
        <v>0</v>
      </c>
      <c r="P412">
        <v>0</v>
      </c>
      <c r="Q412">
        <v>475.72</v>
      </c>
      <c r="R412">
        <v>0</v>
      </c>
      <c r="S412">
        <v>0</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row>
    <row r="413" spans="1:46">
      <c r="A413" t="s">
        <v>84</v>
      </c>
      <c r="B413">
        <v>1</v>
      </c>
      <c r="C413">
        <v>3</v>
      </c>
      <c r="D413">
        <v>7041</v>
      </c>
      <c r="E413">
        <v>0</v>
      </c>
      <c r="F413">
        <v>0</v>
      </c>
      <c r="G413">
        <v>0</v>
      </c>
      <c r="H413">
        <v>0</v>
      </c>
      <c r="I413">
        <v>0</v>
      </c>
      <c r="J413">
        <v>95.99</v>
      </c>
      <c r="K413">
        <v>0</v>
      </c>
      <c r="L413">
        <v>527.71</v>
      </c>
      <c r="M413">
        <v>0</v>
      </c>
      <c r="N413">
        <v>0</v>
      </c>
      <c r="O413">
        <v>57.49</v>
      </c>
      <c r="P413">
        <v>327.68</v>
      </c>
      <c r="Q413">
        <v>882.08</v>
      </c>
      <c r="R413">
        <v>0</v>
      </c>
      <c r="S413">
        <v>0</v>
      </c>
      <c r="T413">
        <v>0</v>
      </c>
      <c r="U413">
        <v>0</v>
      </c>
      <c r="V413">
        <v>0</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row>
    <row r="414" spans="1:46">
      <c r="A414" t="s">
        <v>84</v>
      </c>
      <c r="B414">
        <v>1</v>
      </c>
      <c r="C414">
        <v>3</v>
      </c>
      <c r="D414">
        <v>7043</v>
      </c>
      <c r="E414">
        <v>0</v>
      </c>
      <c r="F414">
        <v>0</v>
      </c>
      <c r="G414">
        <v>0</v>
      </c>
      <c r="H414">
        <v>0</v>
      </c>
      <c r="I414">
        <v>0</v>
      </c>
      <c r="J414">
        <v>0</v>
      </c>
      <c r="K414">
        <v>0</v>
      </c>
      <c r="L414">
        <v>0</v>
      </c>
      <c r="M414">
        <v>0</v>
      </c>
      <c r="N414">
        <v>0</v>
      </c>
      <c r="O414">
        <v>0</v>
      </c>
      <c r="P414">
        <v>0</v>
      </c>
      <c r="Q414">
        <v>396.28</v>
      </c>
      <c r="R414">
        <v>0</v>
      </c>
      <c r="S414">
        <v>0</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row>
    <row r="415" spans="1:46">
      <c r="A415" t="s">
        <v>84</v>
      </c>
      <c r="B415">
        <v>1</v>
      </c>
      <c r="C415">
        <v>3</v>
      </c>
      <c r="D415">
        <v>7044</v>
      </c>
      <c r="E415">
        <v>0</v>
      </c>
      <c r="F415">
        <v>0</v>
      </c>
      <c r="G415">
        <v>240</v>
      </c>
      <c r="H415">
        <v>0</v>
      </c>
      <c r="I415">
        <v>290.68</v>
      </c>
      <c r="J415">
        <v>598.82000000000005</v>
      </c>
      <c r="K415">
        <v>0</v>
      </c>
      <c r="L415">
        <v>0</v>
      </c>
      <c r="M415">
        <v>146.99</v>
      </c>
      <c r="N415">
        <v>500</v>
      </c>
      <c r="O415">
        <v>0</v>
      </c>
      <c r="P415">
        <v>0</v>
      </c>
      <c r="Q415">
        <v>-90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row>
    <row r="416" spans="1:46">
      <c r="A416" t="s">
        <v>84</v>
      </c>
      <c r="B416">
        <v>1</v>
      </c>
      <c r="C416">
        <v>3</v>
      </c>
      <c r="D416">
        <v>7045</v>
      </c>
      <c r="E416">
        <v>0</v>
      </c>
      <c r="F416">
        <v>0</v>
      </c>
      <c r="G416">
        <v>0</v>
      </c>
      <c r="H416">
        <v>0</v>
      </c>
      <c r="I416">
        <v>0</v>
      </c>
      <c r="J416">
        <v>0</v>
      </c>
      <c r="K416">
        <v>0</v>
      </c>
      <c r="L416">
        <v>0</v>
      </c>
      <c r="M416">
        <v>1000</v>
      </c>
      <c r="N416">
        <v>0</v>
      </c>
      <c r="O416">
        <v>594</v>
      </c>
      <c r="P416">
        <v>0</v>
      </c>
      <c r="Q416">
        <v>0</v>
      </c>
      <c r="R416">
        <v>0</v>
      </c>
      <c r="S416">
        <v>0</v>
      </c>
      <c r="T416">
        <v>0</v>
      </c>
      <c r="U416">
        <v>0</v>
      </c>
      <c r="V416">
        <v>0</v>
      </c>
      <c r="W416">
        <v>0</v>
      </c>
      <c r="X416">
        <v>0</v>
      </c>
      <c r="Y416">
        <v>0</v>
      </c>
      <c r="Z416">
        <v>0</v>
      </c>
      <c r="AA416">
        <v>0</v>
      </c>
      <c r="AB416">
        <v>0</v>
      </c>
      <c r="AC416">
        <v>0</v>
      </c>
      <c r="AD416">
        <v>0</v>
      </c>
      <c r="AE416">
        <v>0</v>
      </c>
      <c r="AF416">
        <v>0</v>
      </c>
      <c r="AG416">
        <v>0</v>
      </c>
      <c r="AH416">
        <v>0</v>
      </c>
      <c r="AI416">
        <v>0</v>
      </c>
      <c r="AJ416">
        <v>0</v>
      </c>
      <c r="AK416">
        <v>0</v>
      </c>
      <c r="AL416">
        <v>0</v>
      </c>
      <c r="AM416">
        <v>0</v>
      </c>
      <c r="AN416">
        <v>0</v>
      </c>
      <c r="AO416">
        <v>0</v>
      </c>
      <c r="AP416">
        <v>0</v>
      </c>
      <c r="AQ416">
        <v>0</v>
      </c>
      <c r="AR416">
        <v>0</v>
      </c>
      <c r="AS416">
        <v>0</v>
      </c>
      <c r="AT416">
        <v>0</v>
      </c>
    </row>
    <row r="417" spans="1:46">
      <c r="A417" t="s">
        <v>84</v>
      </c>
      <c r="B417">
        <v>1</v>
      </c>
      <c r="C417">
        <v>3</v>
      </c>
      <c r="D417">
        <v>7046</v>
      </c>
      <c r="E417">
        <v>0</v>
      </c>
      <c r="F417">
        <v>0</v>
      </c>
      <c r="G417">
        <v>0</v>
      </c>
      <c r="H417">
        <v>0</v>
      </c>
      <c r="I417">
        <v>0</v>
      </c>
      <c r="J417">
        <v>0</v>
      </c>
      <c r="K417">
        <v>0</v>
      </c>
      <c r="L417">
        <v>0</v>
      </c>
      <c r="M417">
        <v>0</v>
      </c>
      <c r="N417">
        <v>0</v>
      </c>
      <c r="O417">
        <v>123.83</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row>
    <row r="418" spans="1:46">
      <c r="A418" t="s">
        <v>84</v>
      </c>
      <c r="B418">
        <v>1</v>
      </c>
      <c r="C418">
        <v>3</v>
      </c>
      <c r="D418">
        <v>7049</v>
      </c>
      <c r="E418">
        <v>0</v>
      </c>
      <c r="F418">
        <v>0</v>
      </c>
      <c r="G418">
        <v>0</v>
      </c>
      <c r="H418">
        <v>0</v>
      </c>
      <c r="I418">
        <v>0</v>
      </c>
      <c r="J418">
        <v>0</v>
      </c>
      <c r="K418">
        <v>0</v>
      </c>
      <c r="L418">
        <v>0</v>
      </c>
      <c r="M418">
        <v>0</v>
      </c>
      <c r="N418">
        <v>0</v>
      </c>
      <c r="O418">
        <v>0</v>
      </c>
      <c r="P418">
        <v>0</v>
      </c>
      <c r="Q418">
        <v>368.28</v>
      </c>
      <c r="R418">
        <v>0</v>
      </c>
      <c r="S418">
        <v>0</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row>
    <row r="419" spans="1:46">
      <c r="A419" t="s">
        <v>84</v>
      </c>
      <c r="B419">
        <v>1</v>
      </c>
      <c r="C419">
        <v>3</v>
      </c>
      <c r="D419">
        <v>7052</v>
      </c>
      <c r="E419">
        <v>0</v>
      </c>
      <c r="F419">
        <v>0</v>
      </c>
      <c r="G419">
        <v>0</v>
      </c>
      <c r="H419">
        <v>0</v>
      </c>
      <c r="I419">
        <v>0</v>
      </c>
      <c r="J419">
        <v>0</v>
      </c>
      <c r="K419">
        <v>0</v>
      </c>
      <c r="L419">
        <v>182.19</v>
      </c>
      <c r="M419">
        <v>0</v>
      </c>
      <c r="N419">
        <v>0</v>
      </c>
      <c r="O419">
        <v>0</v>
      </c>
      <c r="P419">
        <v>0</v>
      </c>
      <c r="Q419">
        <v>0</v>
      </c>
      <c r="R419">
        <v>0</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row>
    <row r="420" spans="1:46">
      <c r="A420" t="s">
        <v>84</v>
      </c>
      <c r="B420">
        <v>1</v>
      </c>
      <c r="C420">
        <v>3</v>
      </c>
      <c r="D420">
        <v>7053</v>
      </c>
      <c r="E420">
        <v>0</v>
      </c>
      <c r="F420">
        <v>0</v>
      </c>
      <c r="G420">
        <v>0</v>
      </c>
      <c r="H420">
        <v>0</v>
      </c>
      <c r="I420">
        <v>168.07</v>
      </c>
      <c r="J420">
        <v>266.76</v>
      </c>
      <c r="K420">
        <v>0</v>
      </c>
      <c r="L420">
        <v>27.63</v>
      </c>
      <c r="M420">
        <v>197.73</v>
      </c>
      <c r="N420">
        <v>684.57</v>
      </c>
      <c r="O420">
        <v>617.23</v>
      </c>
      <c r="P420">
        <v>1275.26</v>
      </c>
      <c r="Q420">
        <v>0</v>
      </c>
      <c r="R420">
        <v>0</v>
      </c>
      <c r="S420">
        <v>0</v>
      </c>
      <c r="T420">
        <v>0</v>
      </c>
      <c r="U420">
        <v>0</v>
      </c>
      <c r="V420">
        <v>0</v>
      </c>
      <c r="W420">
        <v>0</v>
      </c>
      <c r="X420">
        <v>0</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row>
    <row r="421" spans="1:46">
      <c r="A421" t="s">
        <v>84</v>
      </c>
      <c r="B421">
        <v>1</v>
      </c>
      <c r="C421">
        <v>3</v>
      </c>
      <c r="D421">
        <v>7054</v>
      </c>
      <c r="E421">
        <v>0</v>
      </c>
      <c r="F421">
        <v>0</v>
      </c>
      <c r="G421">
        <v>0</v>
      </c>
      <c r="H421">
        <v>0</v>
      </c>
      <c r="I421">
        <v>0</v>
      </c>
      <c r="J421">
        <v>0</v>
      </c>
      <c r="K421">
        <v>0</v>
      </c>
      <c r="L421">
        <v>0</v>
      </c>
      <c r="M421">
        <v>0</v>
      </c>
      <c r="N421">
        <v>0</v>
      </c>
      <c r="O421">
        <v>0</v>
      </c>
      <c r="P421">
        <v>200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row>
    <row r="422" spans="1:46">
      <c r="A422" t="s">
        <v>84</v>
      </c>
      <c r="B422">
        <v>1</v>
      </c>
      <c r="C422">
        <v>3</v>
      </c>
      <c r="D422">
        <v>7057</v>
      </c>
      <c r="E422">
        <v>0</v>
      </c>
      <c r="F422">
        <v>0</v>
      </c>
      <c r="G422">
        <v>0</v>
      </c>
      <c r="H422">
        <v>0</v>
      </c>
      <c r="I422">
        <v>0</v>
      </c>
      <c r="J422">
        <v>0</v>
      </c>
      <c r="K422">
        <v>0</v>
      </c>
      <c r="L422">
        <v>0</v>
      </c>
      <c r="M422">
        <v>0</v>
      </c>
      <c r="N422">
        <v>0</v>
      </c>
      <c r="O422">
        <v>0</v>
      </c>
      <c r="P422">
        <v>0</v>
      </c>
      <c r="Q422">
        <v>368.28</v>
      </c>
      <c r="R422">
        <v>0</v>
      </c>
      <c r="S422">
        <v>0</v>
      </c>
      <c r="T422">
        <v>0</v>
      </c>
      <c r="U422">
        <v>0</v>
      </c>
      <c r="V422">
        <v>0</v>
      </c>
      <c r="W422">
        <v>0</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row>
    <row r="423" spans="1:46">
      <c r="A423" t="s">
        <v>84</v>
      </c>
      <c r="B423">
        <v>1</v>
      </c>
      <c r="C423">
        <v>3</v>
      </c>
      <c r="D423">
        <v>7060</v>
      </c>
      <c r="E423">
        <v>0</v>
      </c>
      <c r="F423">
        <v>0</v>
      </c>
      <c r="G423">
        <v>0</v>
      </c>
      <c r="H423">
        <v>0</v>
      </c>
      <c r="I423">
        <v>0</v>
      </c>
      <c r="J423">
        <v>0</v>
      </c>
      <c r="K423">
        <v>0</v>
      </c>
      <c r="L423">
        <v>0</v>
      </c>
      <c r="M423">
        <v>301.14999999999998</v>
      </c>
      <c r="N423">
        <v>0</v>
      </c>
      <c r="O423">
        <v>0</v>
      </c>
      <c r="P423">
        <v>0</v>
      </c>
      <c r="Q423">
        <v>186.17</v>
      </c>
      <c r="R423">
        <v>0</v>
      </c>
      <c r="S423">
        <v>0</v>
      </c>
      <c r="T423">
        <v>0</v>
      </c>
      <c r="U423">
        <v>0</v>
      </c>
      <c r="V423">
        <v>0</v>
      </c>
      <c r="W423">
        <v>0</v>
      </c>
      <c r="X423">
        <v>0</v>
      </c>
      <c r="Y423">
        <v>0</v>
      </c>
      <c r="Z423">
        <v>0</v>
      </c>
      <c r="AA423">
        <v>0</v>
      </c>
      <c r="AB423">
        <v>0</v>
      </c>
      <c r="AC423">
        <v>0</v>
      </c>
      <c r="AD423">
        <v>0</v>
      </c>
      <c r="AE423">
        <v>0</v>
      </c>
      <c r="AF423">
        <v>0</v>
      </c>
      <c r="AG423">
        <v>0</v>
      </c>
      <c r="AH423">
        <v>0</v>
      </c>
      <c r="AI423">
        <v>0</v>
      </c>
      <c r="AJ423">
        <v>0</v>
      </c>
      <c r="AK423">
        <v>0</v>
      </c>
      <c r="AL423">
        <v>0</v>
      </c>
      <c r="AM423">
        <v>0</v>
      </c>
      <c r="AN423">
        <v>0</v>
      </c>
      <c r="AO423">
        <v>0</v>
      </c>
      <c r="AP423">
        <v>0</v>
      </c>
      <c r="AQ423">
        <v>0</v>
      </c>
      <c r="AR423">
        <v>0</v>
      </c>
      <c r="AS423">
        <v>0</v>
      </c>
      <c r="AT423">
        <v>0</v>
      </c>
    </row>
    <row r="424" spans="1:46">
      <c r="A424" t="s">
        <v>84</v>
      </c>
      <c r="B424">
        <v>1</v>
      </c>
      <c r="C424">
        <v>3</v>
      </c>
      <c r="D424">
        <v>7061</v>
      </c>
      <c r="E424">
        <v>0</v>
      </c>
      <c r="F424">
        <v>0</v>
      </c>
      <c r="G424">
        <v>0</v>
      </c>
      <c r="H424">
        <v>0</v>
      </c>
      <c r="I424">
        <v>0</v>
      </c>
      <c r="J424">
        <v>94.4</v>
      </c>
      <c r="K424">
        <v>0</v>
      </c>
      <c r="L424">
        <v>0</v>
      </c>
      <c r="M424">
        <v>0</v>
      </c>
      <c r="N424">
        <v>0</v>
      </c>
      <c r="O424">
        <v>0</v>
      </c>
      <c r="P424">
        <v>0</v>
      </c>
      <c r="Q424">
        <v>0</v>
      </c>
      <c r="R424">
        <v>0</v>
      </c>
      <c r="S424">
        <v>0</v>
      </c>
      <c r="T424">
        <v>0</v>
      </c>
      <c r="U424">
        <v>0</v>
      </c>
      <c r="V424">
        <v>0</v>
      </c>
      <c r="W424">
        <v>0</v>
      </c>
      <c r="X424">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row>
    <row r="425" spans="1:46">
      <c r="A425" t="s">
        <v>84</v>
      </c>
      <c r="B425">
        <v>1</v>
      </c>
      <c r="C425">
        <v>3</v>
      </c>
      <c r="D425">
        <v>7063</v>
      </c>
      <c r="E425">
        <v>0</v>
      </c>
      <c r="F425">
        <v>0</v>
      </c>
      <c r="G425">
        <v>0</v>
      </c>
      <c r="H425">
        <v>0</v>
      </c>
      <c r="I425">
        <v>0</v>
      </c>
      <c r="J425">
        <v>35.57</v>
      </c>
      <c r="K425">
        <v>333.97</v>
      </c>
      <c r="L425">
        <v>0</v>
      </c>
      <c r="M425">
        <v>275</v>
      </c>
      <c r="N425">
        <v>175</v>
      </c>
      <c r="O425">
        <v>528.69000000000005</v>
      </c>
      <c r="P425">
        <v>8.7899999999999991</v>
      </c>
      <c r="Q425">
        <v>166.93</v>
      </c>
      <c r="R425">
        <v>0</v>
      </c>
      <c r="S425">
        <v>0</v>
      </c>
      <c r="T425">
        <v>0</v>
      </c>
      <c r="U425">
        <v>0</v>
      </c>
      <c r="V425">
        <v>0</v>
      </c>
      <c r="W425">
        <v>0</v>
      </c>
      <c r="X425">
        <v>0</v>
      </c>
      <c r="Y425">
        <v>0</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row>
    <row r="426" spans="1:46">
      <c r="A426" t="s">
        <v>84</v>
      </c>
      <c r="B426">
        <v>1</v>
      </c>
      <c r="C426">
        <v>3</v>
      </c>
      <c r="D426">
        <v>7064</v>
      </c>
      <c r="E426">
        <v>0</v>
      </c>
      <c r="F426">
        <v>0</v>
      </c>
      <c r="G426">
        <v>0</v>
      </c>
      <c r="H426">
        <v>0</v>
      </c>
      <c r="I426">
        <v>0</v>
      </c>
      <c r="J426">
        <v>0</v>
      </c>
      <c r="K426">
        <v>0</v>
      </c>
      <c r="L426">
        <v>0</v>
      </c>
      <c r="M426">
        <v>0</v>
      </c>
      <c r="N426">
        <v>0</v>
      </c>
      <c r="O426">
        <v>-424.14</v>
      </c>
      <c r="P426">
        <v>1520.53</v>
      </c>
      <c r="Q426">
        <v>0</v>
      </c>
      <c r="R426">
        <v>0</v>
      </c>
      <c r="S426">
        <v>0</v>
      </c>
      <c r="T426">
        <v>0</v>
      </c>
      <c r="U426">
        <v>0</v>
      </c>
      <c r="V426">
        <v>0</v>
      </c>
      <c r="W426">
        <v>0</v>
      </c>
      <c r="X426">
        <v>0</v>
      </c>
      <c r="Y426">
        <v>0</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row>
    <row r="427" spans="1:46">
      <c r="A427" t="s">
        <v>84</v>
      </c>
      <c r="B427">
        <v>1</v>
      </c>
      <c r="C427">
        <v>3</v>
      </c>
      <c r="D427">
        <v>7065</v>
      </c>
      <c r="E427">
        <v>0</v>
      </c>
      <c r="F427">
        <v>0</v>
      </c>
      <c r="G427">
        <v>0</v>
      </c>
      <c r="H427">
        <v>0</v>
      </c>
      <c r="I427">
        <v>0</v>
      </c>
      <c r="J427">
        <v>0</v>
      </c>
      <c r="K427">
        <v>0</v>
      </c>
      <c r="L427">
        <v>0</v>
      </c>
      <c r="M427">
        <v>0</v>
      </c>
      <c r="N427">
        <v>116.39</v>
      </c>
      <c r="O427">
        <v>0</v>
      </c>
      <c r="P427">
        <v>500</v>
      </c>
      <c r="Q427">
        <v>0</v>
      </c>
      <c r="R427">
        <v>0</v>
      </c>
      <c r="S427">
        <v>0</v>
      </c>
      <c r="T427">
        <v>0</v>
      </c>
      <c r="U427">
        <v>0</v>
      </c>
      <c r="V427">
        <v>0</v>
      </c>
      <c r="W427">
        <v>0</v>
      </c>
      <c r="X427">
        <v>0</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row>
    <row r="428" spans="1:46">
      <c r="A428" t="s">
        <v>84</v>
      </c>
      <c r="B428">
        <v>1</v>
      </c>
      <c r="C428">
        <v>3</v>
      </c>
      <c r="D428">
        <v>7066</v>
      </c>
      <c r="E428">
        <v>0</v>
      </c>
      <c r="F428">
        <v>0</v>
      </c>
      <c r="G428">
        <v>1719.01</v>
      </c>
      <c r="H428">
        <v>0</v>
      </c>
      <c r="I428">
        <v>0</v>
      </c>
      <c r="J428">
        <v>0</v>
      </c>
      <c r="K428">
        <v>0</v>
      </c>
      <c r="L428">
        <v>0</v>
      </c>
      <c r="M428">
        <v>0</v>
      </c>
      <c r="N428">
        <v>0</v>
      </c>
      <c r="O428">
        <v>25</v>
      </c>
      <c r="P428">
        <v>0</v>
      </c>
      <c r="Q428">
        <v>0</v>
      </c>
      <c r="R428">
        <v>0</v>
      </c>
      <c r="S428">
        <v>0</v>
      </c>
      <c r="T428">
        <v>0</v>
      </c>
      <c r="U428">
        <v>0</v>
      </c>
      <c r="V428">
        <v>0</v>
      </c>
      <c r="W428">
        <v>0</v>
      </c>
      <c r="X428">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row>
    <row r="429" spans="1:46">
      <c r="A429" t="s">
        <v>84</v>
      </c>
      <c r="B429">
        <v>1</v>
      </c>
      <c r="C429">
        <v>3</v>
      </c>
      <c r="D429">
        <v>7067</v>
      </c>
      <c r="E429">
        <v>0</v>
      </c>
      <c r="F429">
        <v>0</v>
      </c>
      <c r="G429">
        <v>0</v>
      </c>
      <c r="H429">
        <v>0</v>
      </c>
      <c r="I429">
        <v>0</v>
      </c>
      <c r="J429">
        <v>0</v>
      </c>
      <c r="K429">
        <v>0</v>
      </c>
      <c r="L429">
        <v>0</v>
      </c>
      <c r="M429">
        <v>62.59</v>
      </c>
      <c r="N429">
        <v>0</v>
      </c>
      <c r="O429">
        <v>0</v>
      </c>
      <c r="P429">
        <v>2129.8000000000002</v>
      </c>
      <c r="Q429">
        <v>0</v>
      </c>
      <c r="R429">
        <v>0</v>
      </c>
      <c r="S429">
        <v>0</v>
      </c>
      <c r="T429">
        <v>0</v>
      </c>
      <c r="U429">
        <v>0</v>
      </c>
      <c r="V429">
        <v>0</v>
      </c>
      <c r="W429">
        <v>0</v>
      </c>
      <c r="X429">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row>
    <row r="430" spans="1:46">
      <c r="A430" t="s">
        <v>84</v>
      </c>
      <c r="B430">
        <v>1</v>
      </c>
      <c r="C430">
        <v>3</v>
      </c>
      <c r="D430">
        <v>7068</v>
      </c>
      <c r="E430">
        <v>0</v>
      </c>
      <c r="F430">
        <v>0</v>
      </c>
      <c r="G430">
        <v>0</v>
      </c>
      <c r="H430">
        <v>0</v>
      </c>
      <c r="I430">
        <v>0</v>
      </c>
      <c r="J430">
        <v>0</v>
      </c>
      <c r="K430">
        <v>0</v>
      </c>
      <c r="L430">
        <v>0</v>
      </c>
      <c r="M430">
        <v>0</v>
      </c>
      <c r="N430">
        <v>0</v>
      </c>
      <c r="O430">
        <v>1084.3800000000001</v>
      </c>
      <c r="P430">
        <v>0</v>
      </c>
      <c r="Q430">
        <v>0</v>
      </c>
      <c r="R430">
        <v>0</v>
      </c>
      <c r="S430">
        <v>0</v>
      </c>
      <c r="T430">
        <v>0</v>
      </c>
      <c r="U430">
        <v>0</v>
      </c>
      <c r="V430">
        <v>0</v>
      </c>
      <c r="W430">
        <v>0</v>
      </c>
      <c r="X430">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row>
    <row r="431" spans="1:46">
      <c r="A431" t="s">
        <v>84</v>
      </c>
      <c r="B431">
        <v>1</v>
      </c>
      <c r="C431">
        <v>3</v>
      </c>
      <c r="D431">
        <v>7070</v>
      </c>
      <c r="E431">
        <v>0</v>
      </c>
      <c r="F431">
        <v>0</v>
      </c>
      <c r="G431">
        <v>220</v>
      </c>
      <c r="H431">
        <v>0</v>
      </c>
      <c r="I431">
        <v>0</v>
      </c>
      <c r="J431">
        <v>0</v>
      </c>
      <c r="K431">
        <v>0</v>
      </c>
      <c r="L431">
        <v>0</v>
      </c>
      <c r="M431">
        <v>0</v>
      </c>
      <c r="N431">
        <v>0</v>
      </c>
      <c r="O431">
        <v>0</v>
      </c>
      <c r="P431">
        <v>0</v>
      </c>
      <c r="Q431">
        <v>0</v>
      </c>
      <c r="R431">
        <v>0</v>
      </c>
      <c r="S431">
        <v>0</v>
      </c>
      <c r="T431">
        <v>0</v>
      </c>
      <c r="U431">
        <v>0</v>
      </c>
      <c r="V431">
        <v>0</v>
      </c>
      <c r="W431">
        <v>0</v>
      </c>
      <c r="X431">
        <v>0</v>
      </c>
      <c r="Y431">
        <v>0</v>
      </c>
      <c r="Z431">
        <v>0</v>
      </c>
      <c r="AA431">
        <v>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row>
    <row r="432" spans="1:46">
      <c r="A432" t="s">
        <v>84</v>
      </c>
      <c r="B432">
        <v>1</v>
      </c>
      <c r="C432">
        <v>3</v>
      </c>
      <c r="D432">
        <v>7071</v>
      </c>
      <c r="E432">
        <v>0</v>
      </c>
      <c r="F432">
        <v>0</v>
      </c>
      <c r="G432">
        <v>0</v>
      </c>
      <c r="H432">
        <v>0</v>
      </c>
      <c r="I432">
        <v>0</v>
      </c>
      <c r="J432">
        <v>99.19</v>
      </c>
      <c r="K432">
        <v>90.84</v>
      </c>
      <c r="L432">
        <v>0</v>
      </c>
      <c r="M432">
        <v>116.07</v>
      </c>
      <c r="N432">
        <v>196.47</v>
      </c>
      <c r="O432">
        <v>0</v>
      </c>
      <c r="P432">
        <v>0</v>
      </c>
      <c r="Q432">
        <v>386.04</v>
      </c>
      <c r="R432">
        <v>0</v>
      </c>
      <c r="S432">
        <v>0</v>
      </c>
      <c r="T432">
        <v>0</v>
      </c>
      <c r="U432">
        <v>0</v>
      </c>
      <c r="V432">
        <v>0</v>
      </c>
      <c r="W432">
        <v>0</v>
      </c>
      <c r="X432">
        <v>0</v>
      </c>
      <c r="Y432">
        <v>0</v>
      </c>
      <c r="Z432">
        <v>0</v>
      </c>
      <c r="AA432">
        <v>0</v>
      </c>
      <c r="AB432">
        <v>0</v>
      </c>
      <c r="AC432">
        <v>0</v>
      </c>
      <c r="AD432">
        <v>0</v>
      </c>
      <c r="AE432">
        <v>0</v>
      </c>
      <c r="AF432">
        <v>0</v>
      </c>
      <c r="AG432">
        <v>0</v>
      </c>
      <c r="AH432">
        <v>0</v>
      </c>
      <c r="AI432">
        <v>0</v>
      </c>
      <c r="AJ432">
        <v>0</v>
      </c>
      <c r="AK432">
        <v>0</v>
      </c>
      <c r="AL432">
        <v>0</v>
      </c>
      <c r="AM432">
        <v>0</v>
      </c>
      <c r="AN432">
        <v>0</v>
      </c>
      <c r="AO432">
        <v>0</v>
      </c>
      <c r="AP432">
        <v>0</v>
      </c>
      <c r="AQ432">
        <v>0</v>
      </c>
      <c r="AR432">
        <v>0</v>
      </c>
      <c r="AS432">
        <v>0</v>
      </c>
      <c r="AT432">
        <v>0</v>
      </c>
    </row>
    <row r="433" spans="1:46">
      <c r="A433" t="s">
        <v>84</v>
      </c>
      <c r="B433">
        <v>1</v>
      </c>
      <c r="C433">
        <v>3</v>
      </c>
      <c r="D433">
        <v>7072</v>
      </c>
      <c r="E433">
        <v>0</v>
      </c>
      <c r="F433">
        <v>0</v>
      </c>
      <c r="G433">
        <v>0</v>
      </c>
      <c r="H433">
        <v>0</v>
      </c>
      <c r="I433">
        <v>0</v>
      </c>
      <c r="J433">
        <v>0</v>
      </c>
      <c r="K433">
        <v>1407.94</v>
      </c>
      <c r="L433">
        <v>-210.94</v>
      </c>
      <c r="M433">
        <v>0</v>
      </c>
      <c r="N433">
        <v>0</v>
      </c>
      <c r="O433">
        <v>0</v>
      </c>
      <c r="P433">
        <v>0</v>
      </c>
      <c r="Q433">
        <v>0</v>
      </c>
      <c r="R433">
        <v>0</v>
      </c>
      <c r="S433">
        <v>0</v>
      </c>
      <c r="T433">
        <v>0</v>
      </c>
      <c r="U433">
        <v>0</v>
      </c>
      <c r="V433">
        <v>0</v>
      </c>
      <c r="W433">
        <v>0</v>
      </c>
      <c r="X433">
        <v>0</v>
      </c>
      <c r="Y433">
        <v>0</v>
      </c>
      <c r="Z433">
        <v>0</v>
      </c>
      <c r="AA433">
        <v>0</v>
      </c>
      <c r="AB433">
        <v>0</v>
      </c>
      <c r="AC433">
        <v>0</v>
      </c>
      <c r="AD433">
        <v>0</v>
      </c>
      <c r="AE433">
        <v>0</v>
      </c>
      <c r="AF433">
        <v>0</v>
      </c>
      <c r="AG433">
        <v>0</v>
      </c>
      <c r="AH433">
        <v>0</v>
      </c>
      <c r="AI433">
        <v>0</v>
      </c>
      <c r="AJ433">
        <v>0</v>
      </c>
      <c r="AK433">
        <v>0</v>
      </c>
      <c r="AL433">
        <v>0</v>
      </c>
      <c r="AM433">
        <v>0</v>
      </c>
      <c r="AN433">
        <v>0</v>
      </c>
      <c r="AO433">
        <v>0</v>
      </c>
      <c r="AP433">
        <v>0</v>
      </c>
      <c r="AQ433">
        <v>0</v>
      </c>
      <c r="AR433">
        <v>0</v>
      </c>
      <c r="AS433">
        <v>0</v>
      </c>
      <c r="AT433">
        <v>0</v>
      </c>
    </row>
    <row r="434" spans="1:46">
      <c r="A434" t="s">
        <v>84</v>
      </c>
      <c r="B434">
        <v>1</v>
      </c>
      <c r="C434">
        <v>3</v>
      </c>
      <c r="D434">
        <v>7073</v>
      </c>
      <c r="E434">
        <v>0</v>
      </c>
      <c r="F434">
        <v>0</v>
      </c>
      <c r="G434">
        <v>0</v>
      </c>
      <c r="H434">
        <v>0</v>
      </c>
      <c r="I434">
        <v>0</v>
      </c>
      <c r="J434">
        <v>0</v>
      </c>
      <c r="K434">
        <v>283.95999999999998</v>
      </c>
      <c r="L434">
        <v>0</v>
      </c>
      <c r="M434">
        <v>0</v>
      </c>
      <c r="N434">
        <v>0</v>
      </c>
      <c r="O434">
        <v>0</v>
      </c>
      <c r="P434">
        <v>0</v>
      </c>
      <c r="Q434">
        <v>0</v>
      </c>
      <c r="R434">
        <v>0</v>
      </c>
      <c r="S434">
        <v>0</v>
      </c>
      <c r="T434">
        <v>0</v>
      </c>
      <c r="U434">
        <v>0</v>
      </c>
      <c r="V434">
        <v>0</v>
      </c>
      <c r="W434">
        <v>0</v>
      </c>
      <c r="X434">
        <v>0</v>
      </c>
      <c r="Y434">
        <v>0</v>
      </c>
      <c r="Z434">
        <v>0</v>
      </c>
      <c r="AA434">
        <v>0</v>
      </c>
      <c r="AB434">
        <v>0</v>
      </c>
      <c r="AC434">
        <v>0</v>
      </c>
      <c r="AD434">
        <v>0</v>
      </c>
      <c r="AE434">
        <v>0</v>
      </c>
      <c r="AF434">
        <v>0</v>
      </c>
      <c r="AG434">
        <v>0</v>
      </c>
      <c r="AH434">
        <v>0</v>
      </c>
      <c r="AI434">
        <v>0</v>
      </c>
      <c r="AJ434">
        <v>0</v>
      </c>
      <c r="AK434">
        <v>0</v>
      </c>
      <c r="AL434">
        <v>0</v>
      </c>
      <c r="AM434">
        <v>0</v>
      </c>
      <c r="AN434">
        <v>0</v>
      </c>
      <c r="AO434">
        <v>0</v>
      </c>
      <c r="AP434">
        <v>0</v>
      </c>
      <c r="AQ434">
        <v>0</v>
      </c>
      <c r="AR434">
        <v>0</v>
      </c>
      <c r="AS434">
        <v>0</v>
      </c>
      <c r="AT434">
        <v>0</v>
      </c>
    </row>
    <row r="435" spans="1:46">
      <c r="A435" t="s">
        <v>84</v>
      </c>
      <c r="B435">
        <v>1</v>
      </c>
      <c r="C435">
        <v>3</v>
      </c>
      <c r="D435">
        <v>7075</v>
      </c>
      <c r="E435">
        <v>0</v>
      </c>
      <c r="F435">
        <v>0</v>
      </c>
      <c r="G435">
        <v>0</v>
      </c>
      <c r="H435">
        <v>0</v>
      </c>
      <c r="I435">
        <v>0</v>
      </c>
      <c r="J435">
        <v>0</v>
      </c>
      <c r="K435">
        <v>45.99</v>
      </c>
      <c r="L435">
        <v>0</v>
      </c>
      <c r="M435">
        <v>0</v>
      </c>
      <c r="N435">
        <v>0</v>
      </c>
      <c r="O435">
        <v>0</v>
      </c>
      <c r="P435">
        <v>28.74</v>
      </c>
      <c r="Q435">
        <v>0</v>
      </c>
      <c r="R435">
        <v>0</v>
      </c>
      <c r="S435">
        <v>0</v>
      </c>
      <c r="T435">
        <v>0</v>
      </c>
      <c r="U435">
        <v>0</v>
      </c>
      <c r="V435">
        <v>0</v>
      </c>
      <c r="W435">
        <v>0</v>
      </c>
      <c r="X435">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0</v>
      </c>
      <c r="AR435">
        <v>0</v>
      </c>
      <c r="AS435">
        <v>0</v>
      </c>
      <c r="AT435">
        <v>0</v>
      </c>
    </row>
    <row r="436" spans="1:46">
      <c r="A436" t="s">
        <v>84</v>
      </c>
      <c r="B436">
        <v>1</v>
      </c>
      <c r="C436">
        <v>3</v>
      </c>
      <c r="D436">
        <v>7076</v>
      </c>
      <c r="E436">
        <v>0</v>
      </c>
      <c r="F436">
        <v>0</v>
      </c>
      <c r="G436">
        <v>0</v>
      </c>
      <c r="H436">
        <v>0</v>
      </c>
      <c r="I436">
        <v>0</v>
      </c>
      <c r="J436">
        <v>0</v>
      </c>
      <c r="K436">
        <v>0</v>
      </c>
      <c r="L436">
        <v>0</v>
      </c>
      <c r="M436">
        <v>265.88</v>
      </c>
      <c r="N436">
        <v>0</v>
      </c>
      <c r="O436">
        <v>0</v>
      </c>
      <c r="P436">
        <v>0</v>
      </c>
      <c r="Q436">
        <v>172.47</v>
      </c>
      <c r="R436">
        <v>0</v>
      </c>
      <c r="S436">
        <v>0</v>
      </c>
      <c r="T436">
        <v>0</v>
      </c>
      <c r="U436">
        <v>0</v>
      </c>
      <c r="V436">
        <v>0</v>
      </c>
      <c r="W436">
        <v>0</v>
      </c>
      <c r="X436">
        <v>0</v>
      </c>
      <c r="Y436">
        <v>0</v>
      </c>
      <c r="Z436">
        <v>0</v>
      </c>
      <c r="AA436">
        <v>0</v>
      </c>
      <c r="AB436">
        <v>0</v>
      </c>
      <c r="AC436">
        <v>0</v>
      </c>
      <c r="AD436">
        <v>0</v>
      </c>
      <c r="AE436">
        <v>0</v>
      </c>
      <c r="AF436">
        <v>0</v>
      </c>
      <c r="AG436">
        <v>0</v>
      </c>
      <c r="AH436">
        <v>0</v>
      </c>
      <c r="AI436">
        <v>0</v>
      </c>
      <c r="AJ436">
        <v>0</v>
      </c>
      <c r="AK436">
        <v>0</v>
      </c>
      <c r="AL436">
        <v>0</v>
      </c>
      <c r="AM436">
        <v>0</v>
      </c>
      <c r="AN436">
        <v>0</v>
      </c>
      <c r="AO436">
        <v>0</v>
      </c>
      <c r="AP436">
        <v>0</v>
      </c>
      <c r="AQ436">
        <v>0</v>
      </c>
      <c r="AR436">
        <v>0</v>
      </c>
      <c r="AS436">
        <v>0</v>
      </c>
      <c r="AT436">
        <v>0</v>
      </c>
    </row>
    <row r="437" spans="1:46">
      <c r="A437" t="s">
        <v>84</v>
      </c>
      <c r="B437">
        <v>1</v>
      </c>
      <c r="C437">
        <v>3</v>
      </c>
      <c r="D437">
        <v>7077</v>
      </c>
      <c r="E437">
        <v>0</v>
      </c>
      <c r="F437">
        <v>0</v>
      </c>
      <c r="G437">
        <v>0</v>
      </c>
      <c r="H437">
        <v>0</v>
      </c>
      <c r="I437">
        <v>0</v>
      </c>
      <c r="J437">
        <v>0</v>
      </c>
      <c r="K437">
        <v>0</v>
      </c>
      <c r="L437">
        <v>0</v>
      </c>
      <c r="M437">
        <v>0</v>
      </c>
      <c r="N437">
        <v>0</v>
      </c>
      <c r="O437">
        <v>516.67999999999995</v>
      </c>
      <c r="P437">
        <v>34.49</v>
      </c>
      <c r="Q437">
        <v>459.9</v>
      </c>
      <c r="R437">
        <v>0</v>
      </c>
      <c r="S437">
        <v>0</v>
      </c>
      <c r="T437">
        <v>0</v>
      </c>
      <c r="U437">
        <v>0</v>
      </c>
      <c r="V437">
        <v>0</v>
      </c>
      <c r="W437">
        <v>0</v>
      </c>
      <c r="X437">
        <v>0</v>
      </c>
      <c r="Y437">
        <v>0</v>
      </c>
      <c r="Z437">
        <v>0</v>
      </c>
      <c r="AA437">
        <v>0</v>
      </c>
      <c r="AB437">
        <v>0</v>
      </c>
      <c r="AC437">
        <v>0</v>
      </c>
      <c r="AD437">
        <v>0</v>
      </c>
      <c r="AE437">
        <v>0</v>
      </c>
      <c r="AF437">
        <v>0</v>
      </c>
      <c r="AG437">
        <v>0</v>
      </c>
      <c r="AH437">
        <v>0</v>
      </c>
      <c r="AI437">
        <v>0</v>
      </c>
      <c r="AJ437">
        <v>0</v>
      </c>
      <c r="AK437">
        <v>0</v>
      </c>
      <c r="AL437">
        <v>0</v>
      </c>
      <c r="AM437">
        <v>0</v>
      </c>
      <c r="AN437">
        <v>0</v>
      </c>
      <c r="AO437">
        <v>0</v>
      </c>
      <c r="AP437">
        <v>0</v>
      </c>
      <c r="AQ437">
        <v>0</v>
      </c>
      <c r="AR437">
        <v>0</v>
      </c>
      <c r="AS437">
        <v>0</v>
      </c>
      <c r="AT437">
        <v>0</v>
      </c>
    </row>
    <row r="438" spans="1:46">
      <c r="A438" t="s">
        <v>84</v>
      </c>
      <c r="B438">
        <v>1</v>
      </c>
      <c r="C438">
        <v>3</v>
      </c>
      <c r="D438">
        <v>7078</v>
      </c>
      <c r="E438">
        <v>0</v>
      </c>
      <c r="F438">
        <v>0</v>
      </c>
      <c r="G438">
        <v>0</v>
      </c>
      <c r="H438">
        <v>0</v>
      </c>
      <c r="I438">
        <v>0</v>
      </c>
      <c r="J438">
        <v>0</v>
      </c>
      <c r="K438">
        <v>0</v>
      </c>
      <c r="L438">
        <v>0</v>
      </c>
      <c r="M438">
        <v>0</v>
      </c>
      <c r="N438">
        <v>0</v>
      </c>
      <c r="O438">
        <v>0</v>
      </c>
      <c r="P438">
        <v>0</v>
      </c>
      <c r="Q438">
        <v>1132.8</v>
      </c>
      <c r="R438">
        <v>0</v>
      </c>
      <c r="S438">
        <v>0</v>
      </c>
      <c r="T438">
        <v>0</v>
      </c>
      <c r="U438">
        <v>0</v>
      </c>
      <c r="V438">
        <v>0</v>
      </c>
      <c r="W438">
        <v>0</v>
      </c>
      <c r="X438">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row>
    <row r="439" spans="1:46">
      <c r="A439" t="s">
        <v>84</v>
      </c>
      <c r="B439">
        <v>1</v>
      </c>
      <c r="C439">
        <v>3</v>
      </c>
      <c r="D439">
        <v>7079</v>
      </c>
      <c r="E439">
        <v>0</v>
      </c>
      <c r="F439">
        <v>0</v>
      </c>
      <c r="G439">
        <v>0</v>
      </c>
      <c r="H439">
        <v>0</v>
      </c>
      <c r="I439">
        <v>0</v>
      </c>
      <c r="J439">
        <v>0</v>
      </c>
      <c r="K439">
        <v>0</v>
      </c>
      <c r="L439">
        <v>0</v>
      </c>
      <c r="M439">
        <v>0</v>
      </c>
      <c r="N439">
        <v>0</v>
      </c>
      <c r="O439">
        <v>0</v>
      </c>
      <c r="P439">
        <v>0</v>
      </c>
      <c r="Q439">
        <v>268.63</v>
      </c>
      <c r="R439">
        <v>0</v>
      </c>
      <c r="S439">
        <v>0</v>
      </c>
      <c r="T439">
        <v>0</v>
      </c>
      <c r="U439">
        <v>0</v>
      </c>
      <c r="V439">
        <v>0</v>
      </c>
      <c r="W439">
        <v>0</v>
      </c>
      <c r="X439">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row>
    <row r="440" spans="1:46">
      <c r="A440" t="s">
        <v>84</v>
      </c>
      <c r="B440">
        <v>1</v>
      </c>
      <c r="C440">
        <v>3</v>
      </c>
      <c r="D440">
        <v>7090</v>
      </c>
      <c r="E440">
        <v>0</v>
      </c>
      <c r="F440">
        <v>0</v>
      </c>
      <c r="G440">
        <v>0</v>
      </c>
      <c r="H440">
        <v>0</v>
      </c>
      <c r="I440">
        <v>0</v>
      </c>
      <c r="J440">
        <v>0</v>
      </c>
      <c r="K440">
        <v>0</v>
      </c>
      <c r="L440">
        <v>0</v>
      </c>
      <c r="M440">
        <v>0</v>
      </c>
      <c r="N440">
        <v>0</v>
      </c>
      <c r="O440">
        <v>0</v>
      </c>
      <c r="P440">
        <v>0</v>
      </c>
      <c r="Q440">
        <v>692.44</v>
      </c>
      <c r="R440">
        <v>0</v>
      </c>
      <c r="S440">
        <v>0</v>
      </c>
      <c r="T440">
        <v>0</v>
      </c>
      <c r="U440">
        <v>0</v>
      </c>
      <c r="V440">
        <v>0</v>
      </c>
      <c r="W440">
        <v>0</v>
      </c>
      <c r="X440">
        <v>0</v>
      </c>
      <c r="Y440">
        <v>0</v>
      </c>
      <c r="Z440">
        <v>0</v>
      </c>
      <c r="AA440">
        <v>0</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row>
    <row r="441" spans="1:46">
      <c r="A441" t="s">
        <v>84</v>
      </c>
      <c r="B441">
        <v>1</v>
      </c>
      <c r="C441">
        <v>3</v>
      </c>
      <c r="D441">
        <v>7091</v>
      </c>
      <c r="E441">
        <v>0</v>
      </c>
      <c r="F441">
        <v>0</v>
      </c>
      <c r="G441">
        <v>0</v>
      </c>
      <c r="H441">
        <v>0</v>
      </c>
      <c r="I441">
        <v>0</v>
      </c>
      <c r="J441">
        <v>195.83</v>
      </c>
      <c r="K441">
        <v>0</v>
      </c>
      <c r="L441">
        <v>0</v>
      </c>
      <c r="M441">
        <v>77</v>
      </c>
      <c r="N441">
        <v>344.93</v>
      </c>
      <c r="O441">
        <v>0</v>
      </c>
      <c r="P441">
        <v>74.95</v>
      </c>
      <c r="Q441">
        <v>396.28</v>
      </c>
      <c r="R441">
        <v>0</v>
      </c>
      <c r="S441">
        <v>0</v>
      </c>
      <c r="T441">
        <v>0</v>
      </c>
      <c r="U441">
        <v>0</v>
      </c>
      <c r="V441">
        <v>0</v>
      </c>
      <c r="W441">
        <v>0</v>
      </c>
      <c r="X441">
        <v>0</v>
      </c>
      <c r="Y441">
        <v>0</v>
      </c>
      <c r="Z441">
        <v>0</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row>
    <row r="442" spans="1:46">
      <c r="A442" t="s">
        <v>84</v>
      </c>
      <c r="B442">
        <v>1</v>
      </c>
      <c r="C442">
        <v>3</v>
      </c>
      <c r="D442">
        <v>7092</v>
      </c>
      <c r="E442">
        <v>0</v>
      </c>
      <c r="F442">
        <v>0</v>
      </c>
      <c r="G442">
        <v>0</v>
      </c>
      <c r="H442">
        <v>0</v>
      </c>
      <c r="I442">
        <v>0</v>
      </c>
      <c r="J442">
        <v>307.20999999999998</v>
      </c>
      <c r="K442">
        <v>0</v>
      </c>
      <c r="L442">
        <v>0</v>
      </c>
      <c r="M442">
        <v>0</v>
      </c>
      <c r="N442">
        <v>0</v>
      </c>
      <c r="O442">
        <v>2548.9</v>
      </c>
      <c r="P442">
        <v>10</v>
      </c>
      <c r="Q442">
        <v>0</v>
      </c>
      <c r="R442">
        <v>0</v>
      </c>
      <c r="S442">
        <v>0</v>
      </c>
      <c r="T442">
        <v>0</v>
      </c>
      <c r="U442">
        <v>0</v>
      </c>
      <c r="V442">
        <v>0</v>
      </c>
      <c r="W442">
        <v>0</v>
      </c>
      <c r="X442">
        <v>0</v>
      </c>
      <c r="Y442">
        <v>0</v>
      </c>
      <c r="Z442">
        <v>0</v>
      </c>
      <c r="AA442">
        <v>0</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row>
    <row r="443" spans="1:46">
      <c r="A443" t="s">
        <v>84</v>
      </c>
      <c r="B443">
        <v>1</v>
      </c>
      <c r="C443">
        <v>3</v>
      </c>
      <c r="D443">
        <v>7094</v>
      </c>
      <c r="E443">
        <v>0</v>
      </c>
      <c r="F443">
        <v>0</v>
      </c>
      <c r="G443">
        <v>0</v>
      </c>
      <c r="H443">
        <v>0</v>
      </c>
      <c r="I443">
        <v>0</v>
      </c>
      <c r="J443">
        <v>0</v>
      </c>
      <c r="K443">
        <v>0</v>
      </c>
      <c r="L443">
        <v>300</v>
      </c>
      <c r="M443">
        <v>-5000</v>
      </c>
      <c r="N443">
        <v>7600</v>
      </c>
      <c r="O443">
        <v>600</v>
      </c>
      <c r="P443">
        <v>5368.55</v>
      </c>
      <c r="Q443">
        <v>1361.95</v>
      </c>
      <c r="R443">
        <v>0</v>
      </c>
      <c r="S443">
        <v>0</v>
      </c>
      <c r="T443">
        <v>0</v>
      </c>
      <c r="U443">
        <v>0</v>
      </c>
      <c r="V443">
        <v>0</v>
      </c>
      <c r="W443">
        <v>0</v>
      </c>
      <c r="X443">
        <v>0</v>
      </c>
      <c r="Y443">
        <v>0</v>
      </c>
      <c r="Z443">
        <v>0</v>
      </c>
      <c r="AA443">
        <v>0</v>
      </c>
      <c r="AB443">
        <v>0</v>
      </c>
      <c r="AC443">
        <v>0</v>
      </c>
      <c r="AD443">
        <v>0</v>
      </c>
      <c r="AE443">
        <v>0</v>
      </c>
      <c r="AF443">
        <v>0</v>
      </c>
      <c r="AG443">
        <v>0</v>
      </c>
      <c r="AH443">
        <v>0</v>
      </c>
      <c r="AI443">
        <v>0</v>
      </c>
      <c r="AJ443">
        <v>0</v>
      </c>
      <c r="AK443">
        <v>0</v>
      </c>
      <c r="AL443">
        <v>0</v>
      </c>
      <c r="AM443">
        <v>0</v>
      </c>
      <c r="AN443">
        <v>0</v>
      </c>
      <c r="AO443">
        <v>0</v>
      </c>
      <c r="AP443">
        <v>0</v>
      </c>
      <c r="AQ443">
        <v>0</v>
      </c>
      <c r="AR443">
        <v>0</v>
      </c>
      <c r="AS443">
        <v>0</v>
      </c>
      <c r="AT443">
        <v>0</v>
      </c>
    </row>
    <row r="444" spans="1:46">
      <c r="A444" t="s">
        <v>84</v>
      </c>
      <c r="B444">
        <v>1</v>
      </c>
      <c r="C444">
        <v>3</v>
      </c>
      <c r="D444">
        <v>7095</v>
      </c>
      <c r="E444">
        <v>0</v>
      </c>
      <c r="F444">
        <v>0</v>
      </c>
      <c r="G444">
        <v>0</v>
      </c>
      <c r="H444">
        <v>0</v>
      </c>
      <c r="I444">
        <v>0</v>
      </c>
      <c r="J444">
        <v>247.18</v>
      </c>
      <c r="K444">
        <v>0</v>
      </c>
      <c r="L444">
        <v>287.60000000000002</v>
      </c>
      <c r="M444">
        <v>0</v>
      </c>
      <c r="N444">
        <v>18.86</v>
      </c>
      <c r="O444">
        <v>0</v>
      </c>
      <c r="P444">
        <v>608.13</v>
      </c>
      <c r="Q444">
        <v>0</v>
      </c>
      <c r="R444">
        <v>0</v>
      </c>
      <c r="S444">
        <v>0</v>
      </c>
      <c r="T444">
        <v>0</v>
      </c>
      <c r="U444">
        <v>0</v>
      </c>
      <c r="V444">
        <v>0</v>
      </c>
      <c r="W444">
        <v>0</v>
      </c>
      <c r="X444">
        <v>0</v>
      </c>
      <c r="Y444">
        <v>0</v>
      </c>
      <c r="Z444">
        <v>0</v>
      </c>
      <c r="AA444">
        <v>0</v>
      </c>
      <c r="AB444">
        <v>0</v>
      </c>
      <c r="AC444">
        <v>0</v>
      </c>
      <c r="AD444">
        <v>0</v>
      </c>
      <c r="AE444">
        <v>0</v>
      </c>
      <c r="AF444">
        <v>0</v>
      </c>
      <c r="AG444">
        <v>0</v>
      </c>
      <c r="AH444">
        <v>0</v>
      </c>
      <c r="AI444">
        <v>0</v>
      </c>
      <c r="AJ444">
        <v>0</v>
      </c>
      <c r="AK444">
        <v>0</v>
      </c>
      <c r="AL444">
        <v>0</v>
      </c>
      <c r="AM444">
        <v>0</v>
      </c>
      <c r="AN444">
        <v>0</v>
      </c>
      <c r="AO444">
        <v>0</v>
      </c>
      <c r="AP444">
        <v>0</v>
      </c>
      <c r="AQ444">
        <v>0</v>
      </c>
      <c r="AR444">
        <v>0</v>
      </c>
      <c r="AS444">
        <v>0</v>
      </c>
      <c r="AT444">
        <v>0</v>
      </c>
    </row>
    <row r="445" spans="1:46">
      <c r="A445" t="s">
        <v>84</v>
      </c>
      <c r="B445">
        <v>1</v>
      </c>
      <c r="C445">
        <v>3</v>
      </c>
      <c r="D445">
        <v>7100</v>
      </c>
      <c r="E445">
        <v>0</v>
      </c>
      <c r="F445">
        <v>0</v>
      </c>
      <c r="G445">
        <v>0</v>
      </c>
      <c r="H445">
        <v>0</v>
      </c>
      <c r="I445">
        <v>0</v>
      </c>
      <c r="J445">
        <v>0</v>
      </c>
      <c r="K445">
        <v>0</v>
      </c>
      <c r="L445">
        <v>0</v>
      </c>
      <c r="M445">
        <v>0</v>
      </c>
      <c r="N445">
        <v>170.5</v>
      </c>
      <c r="O445">
        <v>0</v>
      </c>
      <c r="P445">
        <v>0</v>
      </c>
      <c r="Q445">
        <v>0</v>
      </c>
      <c r="R445">
        <v>0</v>
      </c>
      <c r="S445">
        <v>0</v>
      </c>
      <c r="T445">
        <v>0</v>
      </c>
      <c r="U445">
        <v>0</v>
      </c>
      <c r="V445">
        <v>0</v>
      </c>
      <c r="W445">
        <v>0</v>
      </c>
      <c r="X445">
        <v>0</v>
      </c>
      <c r="Y445">
        <v>0</v>
      </c>
      <c r="Z445">
        <v>0</v>
      </c>
      <c r="AA445">
        <v>0</v>
      </c>
      <c r="AB445">
        <v>0</v>
      </c>
      <c r="AC445">
        <v>0</v>
      </c>
      <c r="AD445">
        <v>0</v>
      </c>
      <c r="AE445">
        <v>0</v>
      </c>
      <c r="AF445">
        <v>0</v>
      </c>
      <c r="AG445">
        <v>0</v>
      </c>
      <c r="AH445">
        <v>0</v>
      </c>
      <c r="AI445">
        <v>0</v>
      </c>
      <c r="AJ445">
        <v>0</v>
      </c>
      <c r="AK445">
        <v>0</v>
      </c>
      <c r="AL445">
        <v>0</v>
      </c>
      <c r="AM445">
        <v>0</v>
      </c>
      <c r="AN445">
        <v>0</v>
      </c>
      <c r="AO445">
        <v>0</v>
      </c>
      <c r="AP445">
        <v>0</v>
      </c>
      <c r="AQ445">
        <v>0</v>
      </c>
      <c r="AR445">
        <v>0</v>
      </c>
      <c r="AS445">
        <v>0</v>
      </c>
      <c r="AT445">
        <v>0</v>
      </c>
    </row>
    <row r="446" spans="1:46">
      <c r="A446" t="s">
        <v>84</v>
      </c>
      <c r="B446">
        <v>1</v>
      </c>
      <c r="C446">
        <v>3</v>
      </c>
      <c r="D446">
        <v>7103</v>
      </c>
      <c r="E446">
        <v>0</v>
      </c>
      <c r="F446">
        <v>0</v>
      </c>
      <c r="G446">
        <v>0</v>
      </c>
      <c r="H446">
        <v>0</v>
      </c>
      <c r="I446">
        <v>0</v>
      </c>
      <c r="J446">
        <v>0</v>
      </c>
      <c r="K446">
        <v>0</v>
      </c>
      <c r="L446">
        <v>0</v>
      </c>
      <c r="M446">
        <v>0</v>
      </c>
      <c r="N446">
        <v>0</v>
      </c>
      <c r="O446">
        <v>57.49</v>
      </c>
      <c r="P446">
        <v>0</v>
      </c>
      <c r="Q446">
        <v>86</v>
      </c>
      <c r="R446">
        <v>0</v>
      </c>
      <c r="S446">
        <v>0</v>
      </c>
      <c r="T446">
        <v>0</v>
      </c>
      <c r="U446">
        <v>0</v>
      </c>
      <c r="V446">
        <v>0</v>
      </c>
      <c r="W446">
        <v>0</v>
      </c>
      <c r="X446">
        <v>0</v>
      </c>
      <c r="Y446">
        <v>0</v>
      </c>
      <c r="Z446">
        <v>0</v>
      </c>
      <c r="AA446">
        <v>0</v>
      </c>
      <c r="AB446">
        <v>0</v>
      </c>
      <c r="AC446">
        <v>0</v>
      </c>
      <c r="AD446">
        <v>0</v>
      </c>
      <c r="AE446">
        <v>0</v>
      </c>
      <c r="AF446">
        <v>0</v>
      </c>
      <c r="AG446">
        <v>0</v>
      </c>
      <c r="AH446">
        <v>0</v>
      </c>
      <c r="AI446">
        <v>0</v>
      </c>
      <c r="AJ446">
        <v>0</v>
      </c>
      <c r="AK446">
        <v>0</v>
      </c>
      <c r="AL446">
        <v>0</v>
      </c>
      <c r="AM446">
        <v>0</v>
      </c>
      <c r="AN446">
        <v>0</v>
      </c>
      <c r="AO446">
        <v>0</v>
      </c>
      <c r="AP446">
        <v>0</v>
      </c>
      <c r="AQ446">
        <v>0</v>
      </c>
      <c r="AR446">
        <v>0</v>
      </c>
      <c r="AS446">
        <v>0</v>
      </c>
      <c r="AT446">
        <v>0</v>
      </c>
    </row>
    <row r="447" spans="1:46">
      <c r="A447" t="s">
        <v>84</v>
      </c>
      <c r="B447">
        <v>1</v>
      </c>
      <c r="C447">
        <v>3</v>
      </c>
      <c r="D447">
        <v>7104</v>
      </c>
      <c r="E447">
        <v>0</v>
      </c>
      <c r="F447">
        <v>0</v>
      </c>
      <c r="G447">
        <v>0</v>
      </c>
      <c r="H447">
        <v>0</v>
      </c>
      <c r="I447">
        <v>0</v>
      </c>
      <c r="J447">
        <v>0</v>
      </c>
      <c r="K447">
        <v>0</v>
      </c>
      <c r="L447">
        <v>0</v>
      </c>
      <c r="M447">
        <v>0</v>
      </c>
      <c r="N447">
        <v>0</v>
      </c>
      <c r="O447">
        <v>149.47</v>
      </c>
      <c r="P447">
        <v>0</v>
      </c>
      <c r="Q447">
        <v>0</v>
      </c>
      <c r="R447">
        <v>0</v>
      </c>
      <c r="S447">
        <v>0</v>
      </c>
      <c r="T447">
        <v>0</v>
      </c>
      <c r="U447">
        <v>0</v>
      </c>
      <c r="V447">
        <v>0</v>
      </c>
      <c r="W447">
        <v>0</v>
      </c>
      <c r="X447">
        <v>0</v>
      </c>
      <c r="Y447">
        <v>0</v>
      </c>
      <c r="Z447">
        <v>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row>
    <row r="448" spans="1:46">
      <c r="A448" t="s">
        <v>84</v>
      </c>
      <c r="B448">
        <v>1</v>
      </c>
      <c r="C448">
        <v>3</v>
      </c>
      <c r="D448">
        <v>7105</v>
      </c>
      <c r="E448">
        <v>0</v>
      </c>
      <c r="F448">
        <v>0</v>
      </c>
      <c r="G448">
        <v>0</v>
      </c>
      <c r="H448">
        <v>0</v>
      </c>
      <c r="I448">
        <v>0</v>
      </c>
      <c r="J448">
        <v>0</v>
      </c>
      <c r="K448">
        <v>0</v>
      </c>
      <c r="L448">
        <v>0</v>
      </c>
      <c r="M448">
        <v>0</v>
      </c>
      <c r="N448">
        <v>0</v>
      </c>
      <c r="O448">
        <v>0</v>
      </c>
      <c r="P448">
        <v>252.95</v>
      </c>
      <c r="Q448">
        <v>0</v>
      </c>
      <c r="R448">
        <v>0</v>
      </c>
      <c r="S448">
        <v>0</v>
      </c>
      <c r="T448">
        <v>0</v>
      </c>
      <c r="U448">
        <v>0</v>
      </c>
      <c r="V448">
        <v>0</v>
      </c>
      <c r="W448">
        <v>0</v>
      </c>
      <c r="X448">
        <v>0</v>
      </c>
      <c r="Y448">
        <v>0</v>
      </c>
      <c r="Z448">
        <v>0</v>
      </c>
      <c r="AA448">
        <v>0</v>
      </c>
      <c r="AB448">
        <v>0</v>
      </c>
      <c r="AC448">
        <v>0</v>
      </c>
      <c r="AD448">
        <v>0</v>
      </c>
      <c r="AE448">
        <v>0</v>
      </c>
      <c r="AF448">
        <v>0</v>
      </c>
      <c r="AG448">
        <v>0</v>
      </c>
      <c r="AH448">
        <v>0</v>
      </c>
      <c r="AI448">
        <v>0</v>
      </c>
      <c r="AJ448">
        <v>0</v>
      </c>
      <c r="AK448">
        <v>0</v>
      </c>
      <c r="AL448">
        <v>0</v>
      </c>
      <c r="AM448">
        <v>0</v>
      </c>
      <c r="AN448">
        <v>0</v>
      </c>
      <c r="AO448">
        <v>0</v>
      </c>
      <c r="AP448">
        <v>0</v>
      </c>
      <c r="AQ448">
        <v>0</v>
      </c>
      <c r="AR448">
        <v>0</v>
      </c>
      <c r="AS448">
        <v>0</v>
      </c>
      <c r="AT448">
        <v>0</v>
      </c>
    </row>
    <row r="449" spans="1:46">
      <c r="A449" t="s">
        <v>84</v>
      </c>
      <c r="B449">
        <v>1</v>
      </c>
      <c r="C449">
        <v>3</v>
      </c>
      <c r="D449">
        <v>7469</v>
      </c>
      <c r="E449">
        <v>0</v>
      </c>
      <c r="F449">
        <v>0</v>
      </c>
      <c r="G449">
        <v>0</v>
      </c>
      <c r="H449">
        <v>0</v>
      </c>
      <c r="I449">
        <v>0</v>
      </c>
      <c r="J449">
        <v>0</v>
      </c>
      <c r="K449">
        <v>0</v>
      </c>
      <c r="L449">
        <v>0</v>
      </c>
      <c r="M449">
        <v>0</v>
      </c>
      <c r="N449">
        <v>0</v>
      </c>
      <c r="O449">
        <v>57.49</v>
      </c>
      <c r="P449">
        <v>0</v>
      </c>
      <c r="Q449">
        <v>0</v>
      </c>
      <c r="R449">
        <v>0</v>
      </c>
      <c r="S449">
        <v>0</v>
      </c>
      <c r="T449">
        <v>0</v>
      </c>
      <c r="U449">
        <v>0</v>
      </c>
      <c r="V449">
        <v>0</v>
      </c>
      <c r="W449">
        <v>0</v>
      </c>
      <c r="X449">
        <v>0</v>
      </c>
      <c r="Y449">
        <v>0</v>
      </c>
      <c r="Z449">
        <v>0</v>
      </c>
      <c r="AA449">
        <v>0</v>
      </c>
      <c r="AB449">
        <v>0</v>
      </c>
      <c r="AC449">
        <v>0</v>
      </c>
      <c r="AD449">
        <v>0</v>
      </c>
      <c r="AE449">
        <v>0</v>
      </c>
      <c r="AF449">
        <v>0</v>
      </c>
      <c r="AG449">
        <v>0</v>
      </c>
      <c r="AH449">
        <v>0</v>
      </c>
      <c r="AI449">
        <v>0</v>
      </c>
      <c r="AJ449">
        <v>0</v>
      </c>
      <c r="AK449">
        <v>0</v>
      </c>
      <c r="AL449">
        <v>0</v>
      </c>
      <c r="AM449">
        <v>0</v>
      </c>
      <c r="AN449">
        <v>0</v>
      </c>
      <c r="AO449">
        <v>0</v>
      </c>
      <c r="AP449">
        <v>0</v>
      </c>
      <c r="AQ449">
        <v>0</v>
      </c>
      <c r="AR449">
        <v>0</v>
      </c>
      <c r="AS449">
        <v>0</v>
      </c>
      <c r="AT449">
        <v>0</v>
      </c>
    </row>
    <row r="450" spans="1:46">
      <c r="A450" t="s">
        <v>84</v>
      </c>
      <c r="B450">
        <v>1</v>
      </c>
      <c r="C450">
        <v>3</v>
      </c>
      <c r="D450">
        <v>7506</v>
      </c>
      <c r="E450">
        <v>0</v>
      </c>
      <c r="F450">
        <v>0</v>
      </c>
      <c r="G450">
        <v>0</v>
      </c>
      <c r="H450">
        <v>0</v>
      </c>
      <c r="I450">
        <v>188.76</v>
      </c>
      <c r="J450">
        <v>0</v>
      </c>
      <c r="K450">
        <v>0</v>
      </c>
      <c r="L450">
        <v>0</v>
      </c>
      <c r="M450">
        <v>0</v>
      </c>
      <c r="N450">
        <v>0</v>
      </c>
      <c r="O450">
        <v>0</v>
      </c>
      <c r="P450">
        <v>298.94</v>
      </c>
      <c r="Q450">
        <v>0</v>
      </c>
      <c r="R450">
        <v>0</v>
      </c>
      <c r="S450">
        <v>0</v>
      </c>
      <c r="T450">
        <v>0</v>
      </c>
      <c r="U450">
        <v>0</v>
      </c>
      <c r="V450">
        <v>0</v>
      </c>
      <c r="W450">
        <v>0</v>
      </c>
      <c r="X450">
        <v>0</v>
      </c>
      <c r="Y450">
        <v>0</v>
      </c>
      <c r="Z450">
        <v>0</v>
      </c>
      <c r="AA450">
        <v>0</v>
      </c>
      <c r="AB450">
        <v>0</v>
      </c>
      <c r="AC450">
        <v>0</v>
      </c>
      <c r="AD450">
        <v>0</v>
      </c>
      <c r="AE450">
        <v>0</v>
      </c>
      <c r="AF450">
        <v>0</v>
      </c>
      <c r="AG450">
        <v>0</v>
      </c>
      <c r="AH450">
        <v>0</v>
      </c>
      <c r="AI450">
        <v>0</v>
      </c>
      <c r="AJ450">
        <v>0</v>
      </c>
      <c r="AK450">
        <v>0</v>
      </c>
      <c r="AL450">
        <v>0</v>
      </c>
      <c r="AM450">
        <v>0</v>
      </c>
      <c r="AN450">
        <v>0</v>
      </c>
      <c r="AO450">
        <v>0</v>
      </c>
      <c r="AP450">
        <v>0</v>
      </c>
      <c r="AQ450">
        <v>0</v>
      </c>
      <c r="AR450">
        <v>0</v>
      </c>
      <c r="AS450">
        <v>0</v>
      </c>
      <c r="AT450">
        <v>0</v>
      </c>
    </row>
    <row r="451" spans="1:46">
      <c r="A451" t="s">
        <v>84</v>
      </c>
      <c r="B451">
        <v>1</v>
      </c>
      <c r="C451">
        <v>3</v>
      </c>
      <c r="D451">
        <v>7683</v>
      </c>
      <c r="E451">
        <v>0</v>
      </c>
      <c r="F451">
        <v>0</v>
      </c>
      <c r="G451">
        <v>0</v>
      </c>
      <c r="H451">
        <v>0</v>
      </c>
      <c r="I451">
        <v>0</v>
      </c>
      <c r="J451">
        <v>958.34</v>
      </c>
      <c r="K451">
        <v>0</v>
      </c>
      <c r="L451">
        <v>0</v>
      </c>
      <c r="M451">
        <v>0</v>
      </c>
      <c r="N451">
        <v>0</v>
      </c>
      <c r="O451">
        <v>0</v>
      </c>
      <c r="P451">
        <v>0</v>
      </c>
      <c r="Q451">
        <v>0</v>
      </c>
      <c r="R451">
        <v>0</v>
      </c>
      <c r="S451">
        <v>0</v>
      </c>
      <c r="T451">
        <v>0</v>
      </c>
      <c r="U451">
        <v>0</v>
      </c>
      <c r="V451">
        <v>0</v>
      </c>
      <c r="W451">
        <v>0</v>
      </c>
      <c r="X451">
        <v>0</v>
      </c>
      <c r="Y451">
        <v>0</v>
      </c>
      <c r="Z451">
        <v>0</v>
      </c>
      <c r="AA451">
        <v>0</v>
      </c>
      <c r="AB451">
        <v>0</v>
      </c>
      <c r="AC451">
        <v>0</v>
      </c>
      <c r="AD451">
        <v>0</v>
      </c>
      <c r="AE451">
        <v>0</v>
      </c>
      <c r="AF451">
        <v>0</v>
      </c>
      <c r="AG451">
        <v>0</v>
      </c>
      <c r="AH451">
        <v>0</v>
      </c>
      <c r="AI451">
        <v>0</v>
      </c>
      <c r="AJ451">
        <v>0</v>
      </c>
      <c r="AK451">
        <v>0</v>
      </c>
      <c r="AL451">
        <v>0</v>
      </c>
      <c r="AM451">
        <v>0</v>
      </c>
      <c r="AN451">
        <v>0</v>
      </c>
      <c r="AO451">
        <v>0</v>
      </c>
      <c r="AP451">
        <v>0</v>
      </c>
      <c r="AQ451">
        <v>0</v>
      </c>
      <c r="AR451">
        <v>0</v>
      </c>
      <c r="AS451">
        <v>0</v>
      </c>
      <c r="AT451">
        <v>0</v>
      </c>
    </row>
    <row r="452" spans="1:46">
      <c r="A452" t="s">
        <v>84</v>
      </c>
      <c r="B452">
        <v>1</v>
      </c>
      <c r="C452">
        <v>3</v>
      </c>
      <c r="D452">
        <v>7685</v>
      </c>
      <c r="E452">
        <v>0</v>
      </c>
      <c r="F452">
        <v>5916.73</v>
      </c>
      <c r="G452">
        <v>6862.41</v>
      </c>
      <c r="H452">
        <v>2210.71</v>
      </c>
      <c r="I452">
        <v>1094.69</v>
      </c>
      <c r="J452">
        <v>2057.63</v>
      </c>
      <c r="K452">
        <v>5191.12</v>
      </c>
      <c r="L452">
        <v>10573.99</v>
      </c>
      <c r="M452">
        <v>2456.6999999999998</v>
      </c>
      <c r="N452">
        <v>5326.36</v>
      </c>
      <c r="O452">
        <v>1410.54</v>
      </c>
      <c r="P452">
        <v>947.78</v>
      </c>
      <c r="Q452">
        <v>4179.74</v>
      </c>
      <c r="R452">
        <v>0</v>
      </c>
      <c r="S452">
        <v>0</v>
      </c>
      <c r="T452">
        <v>0</v>
      </c>
      <c r="U452">
        <v>0</v>
      </c>
      <c r="V452">
        <v>0</v>
      </c>
      <c r="W452">
        <v>0</v>
      </c>
      <c r="X452">
        <v>0</v>
      </c>
      <c r="Y452">
        <v>0</v>
      </c>
      <c r="Z452">
        <v>0</v>
      </c>
      <c r="AA452">
        <v>0</v>
      </c>
      <c r="AB452">
        <v>0</v>
      </c>
      <c r="AC452">
        <v>0</v>
      </c>
      <c r="AD452">
        <v>0</v>
      </c>
      <c r="AE452">
        <v>0</v>
      </c>
      <c r="AF452">
        <v>0</v>
      </c>
      <c r="AG452">
        <v>0</v>
      </c>
      <c r="AH452">
        <v>0</v>
      </c>
      <c r="AI452">
        <v>0</v>
      </c>
      <c r="AJ452">
        <v>0</v>
      </c>
      <c r="AK452">
        <v>0</v>
      </c>
      <c r="AL452">
        <v>0</v>
      </c>
      <c r="AM452">
        <v>0</v>
      </c>
      <c r="AN452">
        <v>0</v>
      </c>
      <c r="AO452">
        <v>0</v>
      </c>
      <c r="AP452">
        <v>0</v>
      </c>
      <c r="AQ452">
        <v>0</v>
      </c>
      <c r="AR452">
        <v>0</v>
      </c>
      <c r="AS452">
        <v>0</v>
      </c>
      <c r="AT452">
        <v>0</v>
      </c>
    </row>
    <row r="453" spans="1:46">
      <c r="A453" t="s">
        <v>84</v>
      </c>
      <c r="B453">
        <v>1</v>
      </c>
      <c r="C453">
        <v>3</v>
      </c>
      <c r="D453">
        <v>7686</v>
      </c>
      <c r="E453">
        <v>0</v>
      </c>
      <c r="F453">
        <v>919.14</v>
      </c>
      <c r="G453">
        <v>1238.9000000000001</v>
      </c>
      <c r="H453">
        <v>1758.08</v>
      </c>
      <c r="I453">
        <v>1625.38</v>
      </c>
      <c r="J453">
        <v>1165.9100000000001</v>
      </c>
      <c r="K453">
        <v>1068.42</v>
      </c>
      <c r="L453">
        <v>1081.95</v>
      </c>
      <c r="M453">
        <v>1087.81</v>
      </c>
      <c r="N453">
        <v>503.32</v>
      </c>
      <c r="O453">
        <v>1385</v>
      </c>
      <c r="P453">
        <v>0</v>
      </c>
      <c r="Q453">
        <v>0</v>
      </c>
      <c r="R453">
        <v>0</v>
      </c>
      <c r="S453">
        <v>0</v>
      </c>
      <c r="T453">
        <v>0</v>
      </c>
      <c r="U453">
        <v>0</v>
      </c>
      <c r="V453">
        <v>0</v>
      </c>
      <c r="W453">
        <v>0</v>
      </c>
      <c r="X453">
        <v>0</v>
      </c>
      <c r="Y453">
        <v>0</v>
      </c>
      <c r="Z453">
        <v>0</v>
      </c>
      <c r="AA453">
        <v>0</v>
      </c>
      <c r="AB453">
        <v>0</v>
      </c>
      <c r="AC453">
        <v>0</v>
      </c>
      <c r="AD453">
        <v>0</v>
      </c>
      <c r="AE453">
        <v>0</v>
      </c>
      <c r="AF453">
        <v>0</v>
      </c>
      <c r="AG453">
        <v>0</v>
      </c>
      <c r="AH453">
        <v>0</v>
      </c>
      <c r="AI453">
        <v>0</v>
      </c>
      <c r="AJ453">
        <v>0</v>
      </c>
      <c r="AK453">
        <v>0</v>
      </c>
      <c r="AL453">
        <v>0</v>
      </c>
      <c r="AM453">
        <v>0</v>
      </c>
      <c r="AN453">
        <v>0</v>
      </c>
      <c r="AO453">
        <v>0</v>
      </c>
      <c r="AP453">
        <v>0</v>
      </c>
      <c r="AQ453">
        <v>0</v>
      </c>
      <c r="AR453">
        <v>0</v>
      </c>
      <c r="AS453">
        <v>0</v>
      </c>
      <c r="AT453">
        <v>0</v>
      </c>
    </row>
    <row r="454" spans="1:46">
      <c r="A454" t="s">
        <v>84</v>
      </c>
      <c r="B454">
        <v>1</v>
      </c>
      <c r="C454">
        <v>3</v>
      </c>
      <c r="D454">
        <v>7687</v>
      </c>
      <c r="E454">
        <v>0</v>
      </c>
      <c r="F454">
        <v>91.53</v>
      </c>
      <c r="G454">
        <v>128.04</v>
      </c>
      <c r="H454">
        <v>181.02</v>
      </c>
      <c r="I454">
        <v>169.95</v>
      </c>
      <c r="J454">
        <v>119.83</v>
      </c>
      <c r="K454">
        <v>114.96</v>
      </c>
      <c r="L454">
        <v>109.8</v>
      </c>
      <c r="M454">
        <v>111.65</v>
      </c>
      <c r="N454">
        <v>109.79</v>
      </c>
      <c r="O454">
        <v>162.1</v>
      </c>
      <c r="P454">
        <v>0</v>
      </c>
      <c r="Q454">
        <v>230.34</v>
      </c>
      <c r="R454">
        <v>0</v>
      </c>
      <c r="S454">
        <v>0</v>
      </c>
      <c r="T454">
        <v>0</v>
      </c>
      <c r="U454">
        <v>0</v>
      </c>
      <c r="V454">
        <v>0</v>
      </c>
      <c r="W454">
        <v>0</v>
      </c>
      <c r="X454">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row>
    <row r="455" spans="1:46">
      <c r="A455" t="s">
        <v>84</v>
      </c>
      <c r="B455">
        <v>1</v>
      </c>
      <c r="C455">
        <v>3</v>
      </c>
      <c r="D455">
        <v>7700</v>
      </c>
      <c r="E455">
        <v>0</v>
      </c>
      <c r="F455">
        <v>11651.49</v>
      </c>
      <c r="G455">
        <v>12051.8</v>
      </c>
      <c r="H455">
        <v>9789.39</v>
      </c>
      <c r="I455">
        <v>11275.03</v>
      </c>
      <c r="J455">
        <v>12508.58</v>
      </c>
      <c r="K455">
        <v>12786.32</v>
      </c>
      <c r="L455">
        <v>12424.12</v>
      </c>
      <c r="M455">
        <v>13136.07</v>
      </c>
      <c r="N455">
        <v>14517.48</v>
      </c>
      <c r="O455">
        <v>14746</v>
      </c>
      <c r="P455">
        <v>12064.98</v>
      </c>
      <c r="Q455">
        <v>15688.1</v>
      </c>
      <c r="R455">
        <v>0</v>
      </c>
      <c r="S455">
        <v>0</v>
      </c>
      <c r="T455">
        <v>0</v>
      </c>
      <c r="U455">
        <v>0</v>
      </c>
      <c r="V455">
        <v>0</v>
      </c>
      <c r="W455">
        <v>0</v>
      </c>
      <c r="X455">
        <v>0</v>
      </c>
      <c r="Y455">
        <v>0</v>
      </c>
      <c r="Z455">
        <v>0</v>
      </c>
      <c r="AA455">
        <v>0</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row>
    <row r="456" spans="1:46">
      <c r="A456" t="s">
        <v>84</v>
      </c>
      <c r="B456">
        <v>1</v>
      </c>
      <c r="C456">
        <v>3</v>
      </c>
      <c r="D456">
        <v>7701</v>
      </c>
      <c r="E456">
        <v>0</v>
      </c>
      <c r="F456">
        <v>1286.24</v>
      </c>
      <c r="G456">
        <v>1332.94</v>
      </c>
      <c r="H456">
        <v>1082.42</v>
      </c>
      <c r="I456">
        <v>1236.68</v>
      </c>
      <c r="J456">
        <v>1327.06</v>
      </c>
      <c r="K456">
        <v>1373.44</v>
      </c>
      <c r="L456">
        <v>1305.05</v>
      </c>
      <c r="M456">
        <v>1451.8</v>
      </c>
      <c r="N456">
        <v>1556.51</v>
      </c>
      <c r="O456">
        <v>1730.53</v>
      </c>
      <c r="P456">
        <v>1316.78</v>
      </c>
      <c r="Q456">
        <v>4275.1400000000003</v>
      </c>
      <c r="R456">
        <v>0</v>
      </c>
      <c r="S456">
        <v>0</v>
      </c>
      <c r="T456">
        <v>0</v>
      </c>
      <c r="U456">
        <v>0</v>
      </c>
      <c r="V456">
        <v>0</v>
      </c>
      <c r="W456">
        <v>0</v>
      </c>
      <c r="X456">
        <v>0</v>
      </c>
      <c r="Y456">
        <v>0</v>
      </c>
      <c r="Z456">
        <v>0</v>
      </c>
      <c r="AA456">
        <v>0</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row>
    <row r="457" spans="1:46">
      <c r="A457" t="s">
        <v>84</v>
      </c>
      <c r="B457">
        <v>1</v>
      </c>
      <c r="C457">
        <v>3</v>
      </c>
      <c r="D457">
        <v>7715</v>
      </c>
      <c r="E457">
        <v>0</v>
      </c>
      <c r="F457">
        <v>1104.97</v>
      </c>
      <c r="G457">
        <v>462.33</v>
      </c>
      <c r="H457">
        <v>16.649999999999999</v>
      </c>
      <c r="I457">
        <v>573.26</v>
      </c>
      <c r="J457">
        <v>119.57</v>
      </c>
      <c r="K457">
        <v>972.1</v>
      </c>
      <c r="L457">
        <v>524.16999999999996</v>
      </c>
      <c r="M457">
        <v>112.77</v>
      </c>
      <c r="N457">
        <v>712.76</v>
      </c>
      <c r="O457">
        <v>1218.1400000000001</v>
      </c>
      <c r="P457">
        <v>137.97</v>
      </c>
      <c r="Q457">
        <v>2751.86</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row>
    <row r="458" spans="1:46">
      <c r="A458" t="s">
        <v>84</v>
      </c>
      <c r="B458">
        <v>1</v>
      </c>
      <c r="C458">
        <v>3</v>
      </c>
      <c r="D458">
        <v>7716</v>
      </c>
      <c r="E458">
        <v>0</v>
      </c>
      <c r="F458">
        <v>0</v>
      </c>
      <c r="G458">
        <v>0</v>
      </c>
      <c r="H458">
        <v>0</v>
      </c>
      <c r="I458">
        <v>0</v>
      </c>
      <c r="J458">
        <v>0</v>
      </c>
      <c r="K458">
        <v>0</v>
      </c>
      <c r="L458">
        <v>0</v>
      </c>
      <c r="M458">
        <v>0</v>
      </c>
      <c r="N458">
        <v>3282.44</v>
      </c>
      <c r="O458">
        <v>0</v>
      </c>
      <c r="P458">
        <v>0</v>
      </c>
      <c r="Q458">
        <v>0</v>
      </c>
      <c r="R458">
        <v>0</v>
      </c>
      <c r="S458">
        <v>0</v>
      </c>
      <c r="T458">
        <v>0</v>
      </c>
      <c r="U458">
        <v>0</v>
      </c>
      <c r="V458">
        <v>0</v>
      </c>
      <c r="W458">
        <v>0</v>
      </c>
      <c r="X458">
        <v>0</v>
      </c>
      <c r="Y458">
        <v>0</v>
      </c>
      <c r="Z458">
        <v>0</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row>
    <row r="459" spans="1:46">
      <c r="A459" t="s">
        <v>84</v>
      </c>
      <c r="B459">
        <v>1</v>
      </c>
      <c r="C459">
        <v>3</v>
      </c>
      <c r="D459">
        <v>7800</v>
      </c>
      <c r="E459">
        <v>0</v>
      </c>
      <c r="F459">
        <v>6504.66</v>
      </c>
      <c r="G459">
        <v>6469.39</v>
      </c>
      <c r="H459">
        <v>6161.83</v>
      </c>
      <c r="I459">
        <v>7567.38</v>
      </c>
      <c r="J459">
        <v>7319.32</v>
      </c>
      <c r="K459">
        <v>6421.28</v>
      </c>
      <c r="L459">
        <v>6955.54</v>
      </c>
      <c r="M459">
        <v>6705.09</v>
      </c>
      <c r="N459">
        <v>6387.44</v>
      </c>
      <c r="O459">
        <v>7012.47</v>
      </c>
      <c r="P459">
        <v>6354.24</v>
      </c>
      <c r="Q459">
        <v>9402.9599999999991</v>
      </c>
      <c r="R459">
        <v>0</v>
      </c>
      <c r="S459">
        <v>0</v>
      </c>
      <c r="T459">
        <v>0</v>
      </c>
      <c r="U459">
        <v>0</v>
      </c>
      <c r="V459">
        <v>0</v>
      </c>
      <c r="W459">
        <v>0</v>
      </c>
      <c r="X459">
        <v>0</v>
      </c>
      <c r="Y459">
        <v>0</v>
      </c>
      <c r="Z459">
        <v>0</v>
      </c>
      <c r="AA459">
        <v>0</v>
      </c>
      <c r="AB459">
        <v>0</v>
      </c>
      <c r="AC459">
        <v>0</v>
      </c>
      <c r="AD459">
        <v>0</v>
      </c>
      <c r="AE459">
        <v>0</v>
      </c>
      <c r="AF459">
        <v>0</v>
      </c>
      <c r="AG459">
        <v>0</v>
      </c>
      <c r="AH459">
        <v>0</v>
      </c>
      <c r="AI459">
        <v>0</v>
      </c>
      <c r="AJ459">
        <v>0</v>
      </c>
      <c r="AK459">
        <v>0</v>
      </c>
      <c r="AL459">
        <v>0</v>
      </c>
      <c r="AM459">
        <v>0</v>
      </c>
      <c r="AN459">
        <v>0</v>
      </c>
      <c r="AO459">
        <v>0</v>
      </c>
      <c r="AP459">
        <v>0</v>
      </c>
      <c r="AQ459">
        <v>0</v>
      </c>
      <c r="AR459">
        <v>0</v>
      </c>
      <c r="AS459">
        <v>0</v>
      </c>
      <c r="AT459">
        <v>0</v>
      </c>
    </row>
    <row r="460" spans="1:46">
      <c r="A460" t="s">
        <v>84</v>
      </c>
      <c r="B460">
        <v>1</v>
      </c>
      <c r="C460">
        <v>3</v>
      </c>
      <c r="D460">
        <v>7801</v>
      </c>
      <c r="E460">
        <v>0</v>
      </c>
      <c r="F460">
        <v>711.05</v>
      </c>
      <c r="G460">
        <v>715.42</v>
      </c>
      <c r="H460">
        <v>688.97</v>
      </c>
      <c r="I460">
        <v>834.29</v>
      </c>
      <c r="J460">
        <v>738.99</v>
      </c>
      <c r="K460">
        <v>374.05</v>
      </c>
      <c r="L460">
        <v>370.02</v>
      </c>
      <c r="M460">
        <v>803.96</v>
      </c>
      <c r="N460">
        <v>699.02</v>
      </c>
      <c r="O460">
        <v>803.23</v>
      </c>
      <c r="P460">
        <v>702.31</v>
      </c>
      <c r="Q460">
        <v>2424.96</v>
      </c>
      <c r="R460">
        <v>0</v>
      </c>
      <c r="S460">
        <v>0</v>
      </c>
      <c r="T460">
        <v>0</v>
      </c>
      <c r="U460">
        <v>0</v>
      </c>
      <c r="V460">
        <v>0</v>
      </c>
      <c r="W460">
        <v>0</v>
      </c>
      <c r="X460">
        <v>0</v>
      </c>
      <c r="Y460">
        <v>0</v>
      </c>
      <c r="Z460">
        <v>0</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row>
    <row r="461" spans="1:46">
      <c r="A461" t="s">
        <v>84</v>
      </c>
      <c r="B461">
        <v>1</v>
      </c>
      <c r="C461">
        <v>3</v>
      </c>
      <c r="D461">
        <v>7803</v>
      </c>
      <c r="E461">
        <v>0</v>
      </c>
      <c r="F461">
        <v>0</v>
      </c>
      <c r="G461">
        <v>0</v>
      </c>
      <c r="H461">
        <v>0</v>
      </c>
      <c r="I461">
        <v>459.9</v>
      </c>
      <c r="J461">
        <v>0</v>
      </c>
      <c r="K461">
        <v>0</v>
      </c>
      <c r="L461">
        <v>0</v>
      </c>
      <c r="M461">
        <v>1402.7</v>
      </c>
      <c r="N461">
        <v>0</v>
      </c>
      <c r="O461">
        <v>390.92</v>
      </c>
      <c r="P461">
        <v>0</v>
      </c>
      <c r="Q461">
        <v>827.82</v>
      </c>
      <c r="R461">
        <v>0</v>
      </c>
      <c r="S461">
        <v>0</v>
      </c>
      <c r="T461">
        <v>0</v>
      </c>
      <c r="U461">
        <v>0</v>
      </c>
      <c r="V461">
        <v>0</v>
      </c>
      <c r="W461">
        <v>0</v>
      </c>
      <c r="X461">
        <v>0</v>
      </c>
      <c r="Y461">
        <v>0</v>
      </c>
      <c r="Z461">
        <v>0</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row>
    <row r="462" spans="1:46">
      <c r="A462" t="s">
        <v>84</v>
      </c>
      <c r="B462">
        <v>1</v>
      </c>
      <c r="C462">
        <v>3</v>
      </c>
      <c r="D462">
        <v>7804</v>
      </c>
      <c r="E462">
        <v>0</v>
      </c>
      <c r="F462">
        <v>0</v>
      </c>
      <c r="G462">
        <v>0</v>
      </c>
      <c r="H462">
        <v>0</v>
      </c>
      <c r="I462">
        <v>689.85</v>
      </c>
      <c r="J462">
        <v>174</v>
      </c>
      <c r="K462">
        <v>82.36</v>
      </c>
      <c r="L462">
        <v>0</v>
      </c>
      <c r="M462">
        <v>170</v>
      </c>
      <c r="N462">
        <v>371.37</v>
      </c>
      <c r="O462">
        <v>1355.53</v>
      </c>
      <c r="P462">
        <v>0</v>
      </c>
      <c r="Q462">
        <v>560.03</v>
      </c>
      <c r="R462">
        <v>0</v>
      </c>
      <c r="S462">
        <v>0</v>
      </c>
      <c r="T462">
        <v>0</v>
      </c>
      <c r="U462">
        <v>0</v>
      </c>
      <c r="V462">
        <v>0</v>
      </c>
      <c r="W462">
        <v>0</v>
      </c>
      <c r="X462">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row>
    <row r="463" spans="1:46">
      <c r="A463" t="s">
        <v>84</v>
      </c>
      <c r="B463">
        <v>1</v>
      </c>
      <c r="C463">
        <v>3</v>
      </c>
      <c r="D463">
        <v>7806</v>
      </c>
      <c r="E463">
        <v>0</v>
      </c>
      <c r="F463">
        <v>0</v>
      </c>
      <c r="G463">
        <v>0</v>
      </c>
      <c r="H463">
        <v>43.82</v>
      </c>
      <c r="I463">
        <v>0</v>
      </c>
      <c r="J463">
        <v>76.099999999999994</v>
      </c>
      <c r="K463">
        <v>47.39</v>
      </c>
      <c r="L463">
        <v>0</v>
      </c>
      <c r="M463">
        <v>9.66</v>
      </c>
      <c r="N463">
        <v>0</v>
      </c>
      <c r="O463">
        <v>0</v>
      </c>
      <c r="P463">
        <v>5</v>
      </c>
      <c r="Q463">
        <v>216.33</v>
      </c>
      <c r="R463">
        <v>0</v>
      </c>
      <c r="S463">
        <v>0</v>
      </c>
      <c r="T463">
        <v>0</v>
      </c>
      <c r="U463">
        <v>0</v>
      </c>
      <c r="V463">
        <v>0</v>
      </c>
      <c r="W463">
        <v>0</v>
      </c>
      <c r="X463">
        <v>0</v>
      </c>
      <c r="Y463">
        <v>0</v>
      </c>
      <c r="Z463">
        <v>0</v>
      </c>
      <c r="AA463">
        <v>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row>
    <row r="464" spans="1:46">
      <c r="A464" t="s">
        <v>84</v>
      </c>
      <c r="B464">
        <v>1</v>
      </c>
      <c r="C464">
        <v>3</v>
      </c>
      <c r="D464">
        <v>7815</v>
      </c>
      <c r="E464">
        <v>0</v>
      </c>
      <c r="F464">
        <v>34.61</v>
      </c>
      <c r="G464">
        <v>0</v>
      </c>
      <c r="H464">
        <v>1332.66</v>
      </c>
      <c r="I464">
        <v>686.89</v>
      </c>
      <c r="J464">
        <v>63.12</v>
      </c>
      <c r="K464">
        <v>757</v>
      </c>
      <c r="L464">
        <v>834</v>
      </c>
      <c r="M464">
        <v>529.70000000000005</v>
      </c>
      <c r="N464">
        <v>2965.78</v>
      </c>
      <c r="O464">
        <v>3475.41</v>
      </c>
      <c r="P464">
        <v>1078.42</v>
      </c>
      <c r="Q464">
        <v>2802.88</v>
      </c>
      <c r="R464">
        <v>0</v>
      </c>
      <c r="S464">
        <v>0</v>
      </c>
      <c r="T464">
        <v>0</v>
      </c>
      <c r="U464">
        <v>0</v>
      </c>
      <c r="V464">
        <v>0</v>
      </c>
      <c r="W464">
        <v>0</v>
      </c>
      <c r="X464">
        <v>0</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row>
    <row r="465" spans="1:46">
      <c r="A465" t="s">
        <v>84</v>
      </c>
      <c r="B465">
        <v>1</v>
      </c>
      <c r="C465">
        <v>3</v>
      </c>
      <c r="D465">
        <v>7870</v>
      </c>
      <c r="E465">
        <v>0</v>
      </c>
      <c r="F465">
        <v>0</v>
      </c>
      <c r="G465">
        <v>0</v>
      </c>
      <c r="H465">
        <v>0</v>
      </c>
      <c r="I465">
        <v>21000</v>
      </c>
      <c r="J465">
        <v>0</v>
      </c>
      <c r="K465">
        <v>0</v>
      </c>
      <c r="L465">
        <v>0</v>
      </c>
      <c r="M465">
        <v>22500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0</v>
      </c>
      <c r="AH465">
        <v>0</v>
      </c>
      <c r="AI465">
        <v>0</v>
      </c>
      <c r="AJ465">
        <v>0</v>
      </c>
      <c r="AK465">
        <v>0</v>
      </c>
      <c r="AL465">
        <v>0</v>
      </c>
      <c r="AM465">
        <v>0</v>
      </c>
      <c r="AN465">
        <v>0</v>
      </c>
      <c r="AO465">
        <v>0</v>
      </c>
      <c r="AP465">
        <v>0</v>
      </c>
      <c r="AQ465">
        <v>0</v>
      </c>
      <c r="AR465">
        <v>0</v>
      </c>
      <c r="AS465">
        <v>0</v>
      </c>
      <c r="AT465">
        <v>0</v>
      </c>
    </row>
    <row r="466" spans="1:46">
      <c r="A466" t="s">
        <v>84</v>
      </c>
      <c r="B466">
        <v>1</v>
      </c>
      <c r="C466">
        <v>3</v>
      </c>
      <c r="D466">
        <v>7871</v>
      </c>
      <c r="E466">
        <v>0</v>
      </c>
      <c r="F466">
        <v>0</v>
      </c>
      <c r="G466">
        <v>0</v>
      </c>
      <c r="H466">
        <v>0</v>
      </c>
      <c r="I466">
        <v>0</v>
      </c>
      <c r="J466">
        <v>0</v>
      </c>
      <c r="K466">
        <v>0</v>
      </c>
      <c r="L466">
        <v>0</v>
      </c>
      <c r="M466">
        <v>0</v>
      </c>
      <c r="N466">
        <v>0</v>
      </c>
      <c r="O466">
        <v>0</v>
      </c>
      <c r="P466">
        <v>0</v>
      </c>
      <c r="Q466">
        <v>2500</v>
      </c>
      <c r="R466">
        <v>0</v>
      </c>
      <c r="S466">
        <v>0</v>
      </c>
      <c r="T466">
        <v>0</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row>
    <row r="467" spans="1:46">
      <c r="A467" t="s">
        <v>84</v>
      </c>
      <c r="B467">
        <v>1</v>
      </c>
      <c r="C467">
        <v>3</v>
      </c>
      <c r="D467">
        <v>8200</v>
      </c>
      <c r="E467">
        <v>0</v>
      </c>
      <c r="F467">
        <v>0</v>
      </c>
      <c r="G467">
        <v>0</v>
      </c>
      <c r="H467">
        <v>0</v>
      </c>
      <c r="I467">
        <v>0</v>
      </c>
      <c r="J467">
        <v>0</v>
      </c>
      <c r="K467">
        <v>0</v>
      </c>
      <c r="L467">
        <v>0</v>
      </c>
      <c r="M467">
        <v>0</v>
      </c>
      <c r="N467">
        <v>0</v>
      </c>
      <c r="O467">
        <v>0</v>
      </c>
      <c r="P467">
        <v>0</v>
      </c>
      <c r="Q467">
        <v>25869.39</v>
      </c>
      <c r="R467">
        <v>0</v>
      </c>
      <c r="S467">
        <v>0</v>
      </c>
      <c r="T467">
        <v>0</v>
      </c>
      <c r="U467">
        <v>0</v>
      </c>
      <c r="V467">
        <v>0</v>
      </c>
      <c r="W467">
        <v>0</v>
      </c>
      <c r="X467">
        <v>0</v>
      </c>
      <c r="Y467">
        <v>0</v>
      </c>
      <c r="Z467">
        <v>0</v>
      </c>
      <c r="AA467">
        <v>0</v>
      </c>
      <c r="AB467">
        <v>0</v>
      </c>
      <c r="AC467">
        <v>0</v>
      </c>
      <c r="AD467">
        <v>0</v>
      </c>
      <c r="AE467">
        <v>0</v>
      </c>
      <c r="AF467">
        <v>0</v>
      </c>
      <c r="AG467">
        <v>0</v>
      </c>
      <c r="AH467">
        <v>0</v>
      </c>
      <c r="AI467">
        <v>0</v>
      </c>
      <c r="AJ467">
        <v>0</v>
      </c>
      <c r="AK467">
        <v>0</v>
      </c>
      <c r="AL467">
        <v>0</v>
      </c>
      <c r="AM467">
        <v>0</v>
      </c>
      <c r="AN467">
        <v>0</v>
      </c>
      <c r="AO467">
        <v>0</v>
      </c>
      <c r="AP467">
        <v>0</v>
      </c>
      <c r="AQ467">
        <v>0</v>
      </c>
      <c r="AR467">
        <v>0</v>
      </c>
      <c r="AS467">
        <v>0</v>
      </c>
      <c r="AT467">
        <v>0</v>
      </c>
    </row>
    <row r="468" spans="1:46">
      <c r="A468" t="s">
        <v>84</v>
      </c>
      <c r="B468">
        <v>1</v>
      </c>
      <c r="C468">
        <v>3</v>
      </c>
      <c r="D468">
        <v>9990</v>
      </c>
      <c r="E468">
        <v>0</v>
      </c>
      <c r="F468">
        <v>-1335.9</v>
      </c>
      <c r="G468">
        <v>10459.58</v>
      </c>
      <c r="H468">
        <v>0</v>
      </c>
      <c r="I468">
        <v>1084.0899999999999</v>
      </c>
      <c r="J468">
        <v>-10207.77</v>
      </c>
      <c r="K468">
        <v>63.16</v>
      </c>
      <c r="L468">
        <v>662.09</v>
      </c>
      <c r="M468">
        <v>0</v>
      </c>
      <c r="N468">
        <v>400</v>
      </c>
      <c r="O468">
        <v>0</v>
      </c>
      <c r="P468">
        <v>314.83999999999997</v>
      </c>
      <c r="Q468">
        <v>468.69</v>
      </c>
      <c r="R468">
        <v>0</v>
      </c>
      <c r="S468">
        <v>0</v>
      </c>
      <c r="T468">
        <v>0</v>
      </c>
      <c r="U468">
        <v>0</v>
      </c>
      <c r="V468">
        <v>0</v>
      </c>
      <c r="W468">
        <v>0</v>
      </c>
      <c r="X468">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row>
    <row r="469" spans="1:46">
      <c r="A469" t="s">
        <v>84</v>
      </c>
      <c r="B469">
        <v>1</v>
      </c>
      <c r="C469">
        <v>3</v>
      </c>
      <c r="D469">
        <v>9999</v>
      </c>
      <c r="E469">
        <v>0</v>
      </c>
      <c r="F469">
        <v>0</v>
      </c>
      <c r="G469">
        <v>0</v>
      </c>
      <c r="H469">
        <v>0</v>
      </c>
      <c r="I469">
        <v>0</v>
      </c>
      <c r="J469">
        <v>0</v>
      </c>
      <c r="K469">
        <v>0</v>
      </c>
      <c r="L469">
        <v>0</v>
      </c>
      <c r="M469">
        <v>0</v>
      </c>
      <c r="N469">
        <v>0</v>
      </c>
      <c r="O469">
        <v>0</v>
      </c>
      <c r="P469">
        <v>0</v>
      </c>
      <c r="Q469">
        <v>15.62</v>
      </c>
      <c r="R469">
        <v>0</v>
      </c>
      <c r="S469">
        <v>0</v>
      </c>
      <c r="T469">
        <v>0</v>
      </c>
      <c r="U469">
        <v>0</v>
      </c>
      <c r="V469">
        <v>0</v>
      </c>
      <c r="W469">
        <v>0</v>
      </c>
      <c r="X469">
        <v>0</v>
      </c>
      <c r="Y469">
        <v>0</v>
      </c>
      <c r="Z469">
        <v>0</v>
      </c>
      <c r="AA469">
        <v>0</v>
      </c>
      <c r="AB469">
        <v>0</v>
      </c>
      <c r="AC469">
        <v>0</v>
      </c>
      <c r="AD469">
        <v>0</v>
      </c>
      <c r="AE469">
        <v>0</v>
      </c>
      <c r="AF469">
        <v>0</v>
      </c>
      <c r="AG469">
        <v>0</v>
      </c>
      <c r="AH469">
        <v>0</v>
      </c>
      <c r="AI469">
        <v>0</v>
      </c>
      <c r="AJ469">
        <v>0</v>
      </c>
      <c r="AK469">
        <v>0</v>
      </c>
      <c r="AL469">
        <v>0</v>
      </c>
      <c r="AM469">
        <v>0</v>
      </c>
      <c r="AN469">
        <v>0</v>
      </c>
      <c r="AO469">
        <v>0</v>
      </c>
      <c r="AP469">
        <v>0</v>
      </c>
      <c r="AQ469">
        <v>0</v>
      </c>
      <c r="AR469">
        <v>0</v>
      </c>
      <c r="AS469">
        <v>0</v>
      </c>
      <c r="AT469">
        <v>0</v>
      </c>
    </row>
    <row r="470" spans="1:46">
      <c r="A470" t="s">
        <v>84</v>
      </c>
      <c r="B470">
        <v>1</v>
      </c>
      <c r="C470" t="s">
        <v>545</v>
      </c>
      <c r="D470">
        <v>1001</v>
      </c>
      <c r="E470">
        <v>0</v>
      </c>
      <c r="F470">
        <v>0</v>
      </c>
      <c r="G470">
        <v>0</v>
      </c>
      <c r="H470">
        <v>0</v>
      </c>
      <c r="I470">
        <v>0</v>
      </c>
      <c r="J470">
        <v>0</v>
      </c>
      <c r="K470">
        <v>0</v>
      </c>
      <c r="L470">
        <v>0</v>
      </c>
      <c r="M470">
        <v>0</v>
      </c>
      <c r="N470">
        <v>0</v>
      </c>
      <c r="O470">
        <v>0</v>
      </c>
      <c r="P470">
        <v>0</v>
      </c>
      <c r="Q470">
        <v>0</v>
      </c>
      <c r="R470">
        <v>0</v>
      </c>
      <c r="S470">
        <v>0</v>
      </c>
      <c r="T470">
        <v>0</v>
      </c>
      <c r="U470">
        <v>0</v>
      </c>
      <c r="V470">
        <v>0</v>
      </c>
      <c r="W470">
        <v>0</v>
      </c>
      <c r="X470">
        <v>0</v>
      </c>
      <c r="Y470">
        <v>0</v>
      </c>
      <c r="Z470">
        <v>0</v>
      </c>
      <c r="AA470">
        <v>0</v>
      </c>
      <c r="AB470">
        <v>0</v>
      </c>
      <c r="AC470">
        <v>0</v>
      </c>
      <c r="AD470">
        <v>-350</v>
      </c>
      <c r="AE470">
        <v>0</v>
      </c>
      <c r="AF470">
        <v>0</v>
      </c>
      <c r="AG470">
        <v>0</v>
      </c>
      <c r="AH470">
        <v>0</v>
      </c>
      <c r="AI470">
        <v>0</v>
      </c>
      <c r="AJ470">
        <v>0</v>
      </c>
      <c r="AK470">
        <v>0</v>
      </c>
      <c r="AL470">
        <v>0</v>
      </c>
      <c r="AM470">
        <v>0</v>
      </c>
      <c r="AN470">
        <v>0</v>
      </c>
      <c r="AO470">
        <v>0</v>
      </c>
      <c r="AP470">
        <v>0</v>
      </c>
      <c r="AQ470">
        <v>0</v>
      </c>
      <c r="AR470">
        <v>0</v>
      </c>
      <c r="AS470">
        <v>0</v>
      </c>
      <c r="AT470">
        <v>0</v>
      </c>
    </row>
    <row r="471" spans="1:46">
      <c r="A471" t="s">
        <v>84</v>
      </c>
      <c r="B471">
        <v>1</v>
      </c>
      <c r="C471" t="s">
        <v>545</v>
      </c>
      <c r="D471">
        <v>1003</v>
      </c>
      <c r="E471">
        <v>0</v>
      </c>
      <c r="F471">
        <v>0</v>
      </c>
      <c r="G471">
        <v>0</v>
      </c>
      <c r="H471">
        <v>0</v>
      </c>
      <c r="I471">
        <v>0</v>
      </c>
      <c r="J471">
        <v>0</v>
      </c>
      <c r="K471">
        <v>0</v>
      </c>
      <c r="L471">
        <v>0</v>
      </c>
      <c r="M471">
        <v>0</v>
      </c>
      <c r="N471">
        <v>0</v>
      </c>
      <c r="O471">
        <v>0</v>
      </c>
      <c r="P471">
        <v>0</v>
      </c>
      <c r="Q471">
        <v>0</v>
      </c>
      <c r="R471">
        <v>0</v>
      </c>
      <c r="S471">
        <v>0</v>
      </c>
      <c r="T471">
        <v>0</v>
      </c>
      <c r="U471">
        <v>-1300</v>
      </c>
      <c r="V471">
        <v>-167.75</v>
      </c>
      <c r="W471">
        <v>0</v>
      </c>
      <c r="X471">
        <v>0</v>
      </c>
      <c r="Y471">
        <v>0</v>
      </c>
      <c r="Z471">
        <v>0</v>
      </c>
      <c r="AA471">
        <v>0</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row>
    <row r="472" spans="1:46">
      <c r="A472" t="s">
        <v>84</v>
      </c>
      <c r="B472">
        <v>1</v>
      </c>
      <c r="C472" t="s">
        <v>545</v>
      </c>
      <c r="D472">
        <v>1025</v>
      </c>
      <c r="E472">
        <v>0</v>
      </c>
      <c r="F472">
        <v>0</v>
      </c>
      <c r="G472">
        <v>0</v>
      </c>
      <c r="H472">
        <v>0</v>
      </c>
      <c r="I472">
        <v>0</v>
      </c>
      <c r="J472">
        <v>0</v>
      </c>
      <c r="K472">
        <v>0</v>
      </c>
      <c r="L472">
        <v>0</v>
      </c>
      <c r="M472">
        <v>0</v>
      </c>
      <c r="N472">
        <v>0</v>
      </c>
      <c r="O472">
        <v>0</v>
      </c>
      <c r="P472">
        <v>0</v>
      </c>
      <c r="Q472">
        <v>0</v>
      </c>
      <c r="R472">
        <v>0</v>
      </c>
      <c r="S472">
        <v>0</v>
      </c>
      <c r="T472">
        <v>-48989.33</v>
      </c>
      <c r="U472">
        <v>-26641.88</v>
      </c>
      <c r="V472">
        <v>87250.16</v>
      </c>
      <c r="W472">
        <v>28366.25</v>
      </c>
      <c r="X472">
        <v>-54682.5</v>
      </c>
      <c r="Y472">
        <v>-106340.3</v>
      </c>
      <c r="Z472">
        <v>26044.61</v>
      </c>
      <c r="AA472">
        <v>2423419.4700000002</v>
      </c>
      <c r="AB472">
        <v>-2384994.5299999998</v>
      </c>
      <c r="AC472">
        <v>-65890.259999999995</v>
      </c>
      <c r="AD472">
        <v>-132488.35999999999</v>
      </c>
      <c r="AE472">
        <v>91681.61</v>
      </c>
      <c r="AF472">
        <v>0</v>
      </c>
      <c r="AG472">
        <v>0</v>
      </c>
      <c r="AH472">
        <v>0</v>
      </c>
      <c r="AI472">
        <v>0</v>
      </c>
      <c r="AJ472">
        <v>0</v>
      </c>
      <c r="AK472">
        <v>0</v>
      </c>
      <c r="AL472">
        <v>0</v>
      </c>
      <c r="AM472">
        <v>0</v>
      </c>
      <c r="AN472">
        <v>0</v>
      </c>
      <c r="AO472">
        <v>0</v>
      </c>
      <c r="AP472">
        <v>0</v>
      </c>
      <c r="AQ472">
        <v>0</v>
      </c>
      <c r="AR472">
        <v>0</v>
      </c>
      <c r="AS472">
        <v>0</v>
      </c>
      <c r="AT472">
        <v>0</v>
      </c>
    </row>
    <row r="473" spans="1:46">
      <c r="A473" t="s">
        <v>84</v>
      </c>
      <c r="B473">
        <v>1</v>
      </c>
      <c r="C473" t="s">
        <v>545</v>
      </c>
      <c r="D473">
        <v>1026</v>
      </c>
      <c r="E473">
        <v>0</v>
      </c>
      <c r="F473">
        <v>0</v>
      </c>
      <c r="G473">
        <v>0</v>
      </c>
      <c r="H473">
        <v>0</v>
      </c>
      <c r="I473">
        <v>0</v>
      </c>
      <c r="J473">
        <v>0</v>
      </c>
      <c r="K473">
        <v>0</v>
      </c>
      <c r="L473">
        <v>0</v>
      </c>
      <c r="M473">
        <v>0</v>
      </c>
      <c r="N473">
        <v>0</v>
      </c>
      <c r="O473">
        <v>0</v>
      </c>
      <c r="P473">
        <v>0</v>
      </c>
      <c r="Q473">
        <v>0</v>
      </c>
      <c r="R473">
        <v>0</v>
      </c>
      <c r="S473">
        <v>0</v>
      </c>
      <c r="T473">
        <v>0</v>
      </c>
      <c r="U473">
        <v>-9.9499999999999993</v>
      </c>
      <c r="V473">
        <v>0</v>
      </c>
      <c r="W473">
        <v>-9.9499999999999993</v>
      </c>
      <c r="X473">
        <v>0</v>
      </c>
      <c r="Y473">
        <v>-9.9499999999999993</v>
      </c>
      <c r="Z473">
        <v>0</v>
      </c>
      <c r="AA473">
        <v>-9.9499999999999993</v>
      </c>
      <c r="AB473">
        <v>0</v>
      </c>
      <c r="AC473">
        <v>-9.9499999999999993</v>
      </c>
      <c r="AD473">
        <v>-165</v>
      </c>
      <c r="AE473">
        <v>-695.39</v>
      </c>
      <c r="AF473">
        <v>0</v>
      </c>
      <c r="AG473">
        <v>0</v>
      </c>
      <c r="AH473">
        <v>0</v>
      </c>
      <c r="AI473">
        <v>0</v>
      </c>
      <c r="AJ473">
        <v>0</v>
      </c>
      <c r="AK473">
        <v>0</v>
      </c>
      <c r="AL473">
        <v>0</v>
      </c>
      <c r="AM473">
        <v>0</v>
      </c>
      <c r="AN473">
        <v>0</v>
      </c>
      <c r="AO473">
        <v>0</v>
      </c>
      <c r="AP473">
        <v>0</v>
      </c>
      <c r="AQ473">
        <v>0</v>
      </c>
      <c r="AR473">
        <v>0</v>
      </c>
      <c r="AS473">
        <v>0</v>
      </c>
      <c r="AT473">
        <v>0</v>
      </c>
    </row>
    <row r="474" spans="1:46">
      <c r="A474" t="s">
        <v>84</v>
      </c>
      <c r="B474">
        <v>1</v>
      </c>
      <c r="C474" t="s">
        <v>545</v>
      </c>
      <c r="D474">
        <v>1027</v>
      </c>
      <c r="E474">
        <v>0</v>
      </c>
      <c r="F474">
        <v>0</v>
      </c>
      <c r="G474">
        <v>0</v>
      </c>
      <c r="H474">
        <v>0</v>
      </c>
      <c r="I474">
        <v>0</v>
      </c>
      <c r="J474">
        <v>0</v>
      </c>
      <c r="K474">
        <v>0</v>
      </c>
      <c r="L474">
        <v>0</v>
      </c>
      <c r="M474">
        <v>0</v>
      </c>
      <c r="N474">
        <v>0</v>
      </c>
      <c r="O474">
        <v>0</v>
      </c>
      <c r="P474">
        <v>0</v>
      </c>
      <c r="Q474">
        <v>0</v>
      </c>
      <c r="R474">
        <v>0</v>
      </c>
      <c r="S474">
        <v>0</v>
      </c>
      <c r="T474">
        <v>-18.73</v>
      </c>
      <c r="U474">
        <v>3.79</v>
      </c>
      <c r="V474">
        <v>5.04</v>
      </c>
      <c r="W474">
        <v>5</v>
      </c>
      <c r="X474">
        <v>52.46</v>
      </c>
      <c r="Y474">
        <v>0.82</v>
      </c>
      <c r="Z474">
        <v>0.18</v>
      </c>
      <c r="AA474">
        <v>-75.45</v>
      </c>
      <c r="AB474">
        <v>39.56</v>
      </c>
      <c r="AC474">
        <v>7.95</v>
      </c>
      <c r="AD474">
        <v>-49.5</v>
      </c>
      <c r="AE474">
        <v>-193.64</v>
      </c>
      <c r="AF474">
        <v>0</v>
      </c>
      <c r="AG474">
        <v>0</v>
      </c>
      <c r="AH474">
        <v>0</v>
      </c>
      <c r="AI474">
        <v>0</v>
      </c>
      <c r="AJ474">
        <v>0</v>
      </c>
      <c r="AK474">
        <v>0</v>
      </c>
      <c r="AL474">
        <v>0</v>
      </c>
      <c r="AM474">
        <v>0</v>
      </c>
      <c r="AN474">
        <v>0</v>
      </c>
      <c r="AO474">
        <v>0</v>
      </c>
      <c r="AP474">
        <v>0</v>
      </c>
      <c r="AQ474">
        <v>0</v>
      </c>
      <c r="AR474">
        <v>0</v>
      </c>
      <c r="AS474">
        <v>0</v>
      </c>
      <c r="AT474">
        <v>0</v>
      </c>
    </row>
    <row r="475" spans="1:46">
      <c r="A475" t="s">
        <v>84</v>
      </c>
      <c r="B475">
        <v>1</v>
      </c>
      <c r="C475" t="s">
        <v>545</v>
      </c>
      <c r="D475">
        <v>1030</v>
      </c>
      <c r="E475">
        <v>0</v>
      </c>
      <c r="F475">
        <v>0</v>
      </c>
      <c r="G475">
        <v>0</v>
      </c>
      <c r="H475">
        <v>0</v>
      </c>
      <c r="I475">
        <v>0</v>
      </c>
      <c r="J475">
        <v>0</v>
      </c>
      <c r="K475">
        <v>0</v>
      </c>
      <c r="L475">
        <v>0</v>
      </c>
      <c r="M475">
        <v>0</v>
      </c>
      <c r="N475">
        <v>0</v>
      </c>
      <c r="O475">
        <v>0</v>
      </c>
      <c r="P475">
        <v>0</v>
      </c>
      <c r="Q475">
        <v>0</v>
      </c>
      <c r="R475">
        <v>0</v>
      </c>
      <c r="S475">
        <v>0</v>
      </c>
      <c r="T475">
        <v>0</v>
      </c>
      <c r="U475">
        <v>0</v>
      </c>
      <c r="V475">
        <v>0</v>
      </c>
      <c r="W475">
        <v>0</v>
      </c>
      <c r="X475">
        <v>72821.679999999993</v>
      </c>
      <c r="Y475">
        <v>-72821.679999999993</v>
      </c>
      <c r="Z475">
        <v>0</v>
      </c>
      <c r="AA475">
        <v>0</v>
      </c>
      <c r="AB475">
        <v>0</v>
      </c>
      <c r="AC475">
        <v>1035000</v>
      </c>
      <c r="AD475">
        <v>-1035000</v>
      </c>
      <c r="AE475">
        <v>0</v>
      </c>
      <c r="AF475">
        <v>0</v>
      </c>
      <c r="AG475">
        <v>0</v>
      </c>
      <c r="AH475">
        <v>0</v>
      </c>
      <c r="AI475">
        <v>0</v>
      </c>
      <c r="AJ475">
        <v>0</v>
      </c>
      <c r="AK475">
        <v>0</v>
      </c>
      <c r="AL475">
        <v>0</v>
      </c>
      <c r="AM475">
        <v>0</v>
      </c>
      <c r="AN475">
        <v>0</v>
      </c>
      <c r="AO475">
        <v>0</v>
      </c>
      <c r="AP475">
        <v>0</v>
      </c>
      <c r="AQ475">
        <v>0</v>
      </c>
      <c r="AR475">
        <v>0</v>
      </c>
      <c r="AS475">
        <v>0</v>
      </c>
      <c r="AT475">
        <v>0</v>
      </c>
    </row>
    <row r="476" spans="1:46">
      <c r="A476" t="s">
        <v>84</v>
      </c>
      <c r="B476">
        <v>1</v>
      </c>
      <c r="C476" t="s">
        <v>545</v>
      </c>
      <c r="D476">
        <v>1031</v>
      </c>
      <c r="E476">
        <v>0</v>
      </c>
      <c r="F476">
        <v>0</v>
      </c>
      <c r="G476">
        <v>0</v>
      </c>
      <c r="H476">
        <v>0</v>
      </c>
      <c r="I476">
        <v>0</v>
      </c>
      <c r="J476">
        <v>0</v>
      </c>
      <c r="K476">
        <v>0</v>
      </c>
      <c r="L476">
        <v>0</v>
      </c>
      <c r="M476">
        <v>0</v>
      </c>
      <c r="N476">
        <v>0</v>
      </c>
      <c r="O476">
        <v>0</v>
      </c>
      <c r="P476">
        <v>0</v>
      </c>
      <c r="Q476">
        <v>0</v>
      </c>
      <c r="R476">
        <v>0</v>
      </c>
      <c r="S476">
        <v>0</v>
      </c>
      <c r="T476">
        <v>0</v>
      </c>
      <c r="U476">
        <v>0</v>
      </c>
      <c r="V476">
        <v>0</v>
      </c>
      <c r="W476">
        <v>800033.6</v>
      </c>
      <c r="X476">
        <v>208.32</v>
      </c>
      <c r="Y476">
        <v>183.68</v>
      </c>
      <c r="Z476">
        <v>-349875.37</v>
      </c>
      <c r="AA476">
        <v>-119903.92</v>
      </c>
      <c r="AB476">
        <v>400144.2</v>
      </c>
      <c r="AC476">
        <v>-124885.12</v>
      </c>
      <c r="AD476">
        <v>-124373.4</v>
      </c>
      <c r="AE476">
        <v>-299949.98</v>
      </c>
      <c r="AF476">
        <v>0</v>
      </c>
      <c r="AG476">
        <v>0</v>
      </c>
      <c r="AH476">
        <v>0</v>
      </c>
      <c r="AI476">
        <v>0</v>
      </c>
      <c r="AJ476">
        <v>0</v>
      </c>
      <c r="AK476">
        <v>0</v>
      </c>
      <c r="AL476">
        <v>0</v>
      </c>
      <c r="AM476">
        <v>0</v>
      </c>
      <c r="AN476">
        <v>0</v>
      </c>
      <c r="AO476">
        <v>0</v>
      </c>
      <c r="AP476">
        <v>0</v>
      </c>
      <c r="AQ476">
        <v>0</v>
      </c>
      <c r="AR476">
        <v>0</v>
      </c>
      <c r="AS476">
        <v>0</v>
      </c>
      <c r="AT476">
        <v>0</v>
      </c>
    </row>
    <row r="477" spans="1:46">
      <c r="A477" t="s">
        <v>84</v>
      </c>
      <c r="B477">
        <v>1</v>
      </c>
      <c r="C477" t="s">
        <v>545</v>
      </c>
      <c r="D477">
        <v>1032</v>
      </c>
      <c r="E477">
        <v>0</v>
      </c>
      <c r="F477">
        <v>0</v>
      </c>
      <c r="G477">
        <v>0</v>
      </c>
      <c r="H477">
        <v>0</v>
      </c>
      <c r="I477">
        <v>0</v>
      </c>
      <c r="J477">
        <v>0</v>
      </c>
      <c r="K477">
        <v>0</v>
      </c>
      <c r="L477">
        <v>0</v>
      </c>
      <c r="M477">
        <v>0</v>
      </c>
      <c r="N477">
        <v>0</v>
      </c>
      <c r="O477">
        <v>0</v>
      </c>
      <c r="P477">
        <v>0</v>
      </c>
      <c r="Q477">
        <v>0</v>
      </c>
      <c r="R477">
        <v>0</v>
      </c>
      <c r="S477">
        <v>0</v>
      </c>
      <c r="T477">
        <v>-289815.82</v>
      </c>
      <c r="U477">
        <v>-289912.56</v>
      </c>
      <c r="V477">
        <v>48.84</v>
      </c>
      <c r="W477">
        <v>1420164.8</v>
      </c>
      <c r="X477">
        <v>792.67</v>
      </c>
      <c r="Y477">
        <v>-1189577.72</v>
      </c>
      <c r="Z477">
        <v>120.6</v>
      </c>
      <c r="AA477">
        <v>128.63999999999999</v>
      </c>
      <c r="AB477">
        <v>1600763.69</v>
      </c>
      <c r="AC477">
        <v>-911372.21</v>
      </c>
      <c r="AD477">
        <v>750720.35</v>
      </c>
      <c r="AE477">
        <v>-586159.43999999994</v>
      </c>
      <c r="AF477">
        <v>0</v>
      </c>
      <c r="AG477">
        <v>0</v>
      </c>
      <c r="AH477">
        <v>0</v>
      </c>
      <c r="AI477">
        <v>0</v>
      </c>
      <c r="AJ477">
        <v>0</v>
      </c>
      <c r="AK477">
        <v>0</v>
      </c>
      <c r="AL477">
        <v>0</v>
      </c>
      <c r="AM477">
        <v>0</v>
      </c>
      <c r="AN477">
        <v>0</v>
      </c>
      <c r="AO477">
        <v>0</v>
      </c>
      <c r="AP477">
        <v>0</v>
      </c>
      <c r="AQ477">
        <v>0</v>
      </c>
      <c r="AR477">
        <v>0</v>
      </c>
      <c r="AS477">
        <v>0</v>
      </c>
      <c r="AT477">
        <v>0</v>
      </c>
    </row>
    <row r="478" spans="1:46">
      <c r="A478" t="s">
        <v>84</v>
      </c>
      <c r="B478">
        <v>1</v>
      </c>
      <c r="C478" t="s">
        <v>545</v>
      </c>
      <c r="D478">
        <v>1040</v>
      </c>
      <c r="E478">
        <v>0</v>
      </c>
      <c r="F478">
        <v>0</v>
      </c>
      <c r="G478">
        <v>0</v>
      </c>
      <c r="H478">
        <v>0</v>
      </c>
      <c r="I478">
        <v>0</v>
      </c>
      <c r="J478">
        <v>0</v>
      </c>
      <c r="K478">
        <v>0</v>
      </c>
      <c r="L478">
        <v>0</v>
      </c>
      <c r="M478">
        <v>0</v>
      </c>
      <c r="N478">
        <v>0</v>
      </c>
      <c r="O478">
        <v>0</v>
      </c>
      <c r="P478">
        <v>0</v>
      </c>
      <c r="Q478">
        <v>0</v>
      </c>
      <c r="R478">
        <v>0</v>
      </c>
      <c r="S478">
        <v>0</v>
      </c>
      <c r="T478">
        <v>0</v>
      </c>
      <c r="U478">
        <v>0</v>
      </c>
      <c r="V478">
        <v>0</v>
      </c>
      <c r="W478">
        <v>0</v>
      </c>
      <c r="X478">
        <v>0</v>
      </c>
      <c r="Y478">
        <v>0</v>
      </c>
      <c r="Z478">
        <v>0</v>
      </c>
      <c r="AA478">
        <v>0</v>
      </c>
      <c r="AB478">
        <v>0</v>
      </c>
      <c r="AC478">
        <v>0</v>
      </c>
      <c r="AD478">
        <v>0</v>
      </c>
      <c r="AE478">
        <v>49956.65</v>
      </c>
      <c r="AF478">
        <v>0</v>
      </c>
      <c r="AG478">
        <v>0</v>
      </c>
      <c r="AH478">
        <v>0</v>
      </c>
      <c r="AI478">
        <v>0</v>
      </c>
      <c r="AJ478">
        <v>0</v>
      </c>
      <c r="AK478">
        <v>0</v>
      </c>
      <c r="AL478">
        <v>0</v>
      </c>
      <c r="AM478">
        <v>0</v>
      </c>
      <c r="AN478">
        <v>0</v>
      </c>
      <c r="AO478">
        <v>0</v>
      </c>
      <c r="AP478">
        <v>0</v>
      </c>
      <c r="AQ478">
        <v>0</v>
      </c>
      <c r="AR478">
        <v>0</v>
      </c>
      <c r="AS478">
        <v>0</v>
      </c>
      <c r="AT478">
        <v>0</v>
      </c>
    </row>
    <row r="479" spans="1:46">
      <c r="A479" t="s">
        <v>84</v>
      </c>
      <c r="B479">
        <v>1</v>
      </c>
      <c r="C479" t="s">
        <v>545</v>
      </c>
      <c r="D479">
        <v>1050</v>
      </c>
      <c r="E479">
        <v>0</v>
      </c>
      <c r="F479">
        <v>0</v>
      </c>
      <c r="G479">
        <v>0</v>
      </c>
      <c r="H479">
        <v>0</v>
      </c>
      <c r="I479">
        <v>0</v>
      </c>
      <c r="J479">
        <v>0</v>
      </c>
      <c r="K479">
        <v>0</v>
      </c>
      <c r="L479">
        <v>0</v>
      </c>
      <c r="M479">
        <v>0</v>
      </c>
      <c r="N479">
        <v>0</v>
      </c>
      <c r="O479">
        <v>0</v>
      </c>
      <c r="P479">
        <v>0</v>
      </c>
      <c r="Q479">
        <v>0</v>
      </c>
      <c r="R479">
        <v>0</v>
      </c>
      <c r="S479">
        <v>0</v>
      </c>
      <c r="T479">
        <v>0</v>
      </c>
      <c r="U479">
        <v>0</v>
      </c>
      <c r="V479">
        <v>0</v>
      </c>
      <c r="W479">
        <v>300012.65000000002</v>
      </c>
      <c r="X479">
        <v>-93077.4</v>
      </c>
      <c r="Y479">
        <v>192155.57</v>
      </c>
      <c r="Z479">
        <v>83.7</v>
      </c>
      <c r="AA479">
        <v>89.28</v>
      </c>
      <c r="AB479">
        <v>78.12</v>
      </c>
      <c r="AC479">
        <v>65.209999999999994</v>
      </c>
      <c r="AD479">
        <v>90053.79</v>
      </c>
      <c r="AE479">
        <v>-293731.94</v>
      </c>
      <c r="AF479">
        <v>0</v>
      </c>
      <c r="AG479">
        <v>0</v>
      </c>
      <c r="AH479">
        <v>0</v>
      </c>
      <c r="AI479">
        <v>0</v>
      </c>
      <c r="AJ479">
        <v>0</v>
      </c>
      <c r="AK479">
        <v>0</v>
      </c>
      <c r="AL479">
        <v>0</v>
      </c>
      <c r="AM479">
        <v>0</v>
      </c>
      <c r="AN479">
        <v>0</v>
      </c>
      <c r="AO479">
        <v>0</v>
      </c>
      <c r="AP479">
        <v>0</v>
      </c>
      <c r="AQ479">
        <v>0</v>
      </c>
      <c r="AR479">
        <v>0</v>
      </c>
      <c r="AS479">
        <v>0</v>
      </c>
      <c r="AT479">
        <v>0</v>
      </c>
    </row>
    <row r="480" spans="1:46">
      <c r="A480" t="s">
        <v>84</v>
      </c>
      <c r="B480">
        <v>1</v>
      </c>
      <c r="C480" t="s">
        <v>545</v>
      </c>
      <c r="D480">
        <v>1075</v>
      </c>
      <c r="E480">
        <v>0</v>
      </c>
      <c r="F480">
        <v>0</v>
      </c>
      <c r="G480">
        <v>0</v>
      </c>
      <c r="H480">
        <v>0</v>
      </c>
      <c r="I480">
        <v>0</v>
      </c>
      <c r="J480">
        <v>0</v>
      </c>
      <c r="K480">
        <v>0</v>
      </c>
      <c r="L480">
        <v>0</v>
      </c>
      <c r="M480">
        <v>0</v>
      </c>
      <c r="N480">
        <v>0</v>
      </c>
      <c r="O480">
        <v>0</v>
      </c>
      <c r="P480">
        <v>0</v>
      </c>
      <c r="Q480">
        <v>0</v>
      </c>
      <c r="R480">
        <v>0</v>
      </c>
      <c r="S480">
        <v>0</v>
      </c>
      <c r="T480">
        <v>838.96</v>
      </c>
      <c r="U480">
        <v>810.99</v>
      </c>
      <c r="V480">
        <v>-170529.99</v>
      </c>
      <c r="W480">
        <v>675.5</v>
      </c>
      <c r="X480">
        <v>675.68</v>
      </c>
      <c r="Y480">
        <v>745.57</v>
      </c>
      <c r="Z480">
        <v>326.27999999999997</v>
      </c>
      <c r="AA480">
        <v>1135.2</v>
      </c>
      <c r="AB480">
        <v>662.15</v>
      </c>
      <c r="AC480">
        <v>733.1</v>
      </c>
      <c r="AD480">
        <v>662.15</v>
      </c>
      <c r="AE480">
        <v>780.39</v>
      </c>
      <c r="AF480">
        <v>0</v>
      </c>
      <c r="AG480">
        <v>0</v>
      </c>
      <c r="AH480">
        <v>0</v>
      </c>
      <c r="AI480">
        <v>0</v>
      </c>
      <c r="AJ480">
        <v>0</v>
      </c>
      <c r="AK480">
        <v>0</v>
      </c>
      <c r="AL480">
        <v>0</v>
      </c>
      <c r="AM480">
        <v>0</v>
      </c>
      <c r="AN480">
        <v>0</v>
      </c>
      <c r="AO480">
        <v>0</v>
      </c>
      <c r="AP480">
        <v>0</v>
      </c>
      <c r="AQ480">
        <v>0</v>
      </c>
      <c r="AR480">
        <v>0</v>
      </c>
      <c r="AS480">
        <v>0</v>
      </c>
      <c r="AT480">
        <v>0</v>
      </c>
    </row>
    <row r="481" spans="1:46">
      <c r="A481" t="s">
        <v>84</v>
      </c>
      <c r="B481">
        <v>1</v>
      </c>
      <c r="C481" t="s">
        <v>545</v>
      </c>
      <c r="D481">
        <v>1076</v>
      </c>
      <c r="E481">
        <v>0</v>
      </c>
      <c r="F481">
        <v>0</v>
      </c>
      <c r="G481">
        <v>0</v>
      </c>
      <c r="H481">
        <v>0</v>
      </c>
      <c r="I481">
        <v>0</v>
      </c>
      <c r="J481">
        <v>0</v>
      </c>
      <c r="K481">
        <v>0</v>
      </c>
      <c r="L481">
        <v>0</v>
      </c>
      <c r="M481">
        <v>0</v>
      </c>
      <c r="N481">
        <v>0</v>
      </c>
      <c r="O481">
        <v>0</v>
      </c>
      <c r="P481">
        <v>0</v>
      </c>
      <c r="Q481">
        <v>0</v>
      </c>
      <c r="R481">
        <v>0</v>
      </c>
      <c r="S481">
        <v>0</v>
      </c>
      <c r="T481">
        <v>2230.3000000000002</v>
      </c>
      <c r="U481">
        <v>2155.96</v>
      </c>
      <c r="V481">
        <v>2453.33</v>
      </c>
      <c r="W481">
        <v>2230.3000000000002</v>
      </c>
      <c r="X481">
        <v>2155.96</v>
      </c>
      <c r="Y481">
        <v>2378.9899999999998</v>
      </c>
      <c r="Z481">
        <v>2230.3000000000002</v>
      </c>
      <c r="AA481">
        <v>2378.98</v>
      </c>
      <c r="AB481">
        <v>2081.62</v>
      </c>
      <c r="AC481">
        <v>2304.64</v>
      </c>
      <c r="AD481">
        <v>520.41</v>
      </c>
      <c r="AE481">
        <v>-2740725.69</v>
      </c>
      <c r="AF481">
        <v>0</v>
      </c>
      <c r="AG481">
        <v>0</v>
      </c>
      <c r="AH481">
        <v>0</v>
      </c>
      <c r="AI481">
        <v>0</v>
      </c>
      <c r="AJ481">
        <v>0</v>
      </c>
      <c r="AK481">
        <v>0</v>
      </c>
      <c r="AL481">
        <v>0</v>
      </c>
      <c r="AM481">
        <v>0</v>
      </c>
      <c r="AN481">
        <v>0</v>
      </c>
      <c r="AO481">
        <v>0</v>
      </c>
      <c r="AP481">
        <v>0</v>
      </c>
      <c r="AQ481">
        <v>0</v>
      </c>
      <c r="AR481">
        <v>0</v>
      </c>
      <c r="AS481">
        <v>0</v>
      </c>
      <c r="AT481">
        <v>0</v>
      </c>
    </row>
    <row r="482" spans="1:46">
      <c r="A482" t="s">
        <v>84</v>
      </c>
      <c r="B482">
        <v>1</v>
      </c>
      <c r="C482" t="s">
        <v>545</v>
      </c>
      <c r="D482">
        <v>1080</v>
      </c>
      <c r="E482">
        <v>0</v>
      </c>
      <c r="F482">
        <v>0</v>
      </c>
      <c r="G482">
        <v>0</v>
      </c>
      <c r="H482">
        <v>0</v>
      </c>
      <c r="I482">
        <v>0</v>
      </c>
      <c r="J482">
        <v>0</v>
      </c>
      <c r="K482">
        <v>0</v>
      </c>
      <c r="L482">
        <v>0</v>
      </c>
      <c r="M482">
        <v>0</v>
      </c>
      <c r="N482">
        <v>0</v>
      </c>
      <c r="O482">
        <v>0</v>
      </c>
      <c r="P482">
        <v>0</v>
      </c>
      <c r="Q482">
        <v>0</v>
      </c>
      <c r="R482">
        <v>0</v>
      </c>
      <c r="S482">
        <v>0</v>
      </c>
      <c r="T482">
        <v>8471.99</v>
      </c>
      <c r="U482">
        <v>8472</v>
      </c>
      <c r="V482">
        <v>0</v>
      </c>
      <c r="W482">
        <v>0</v>
      </c>
      <c r="X482">
        <v>-9.9499999999999993</v>
      </c>
      <c r="Y482">
        <v>-25868.37</v>
      </c>
      <c r="Z482">
        <v>0</v>
      </c>
      <c r="AA482">
        <v>335.43</v>
      </c>
      <c r="AB482">
        <v>0</v>
      </c>
      <c r="AC482">
        <v>605.61</v>
      </c>
      <c r="AD482">
        <v>0</v>
      </c>
      <c r="AE482">
        <v>0</v>
      </c>
      <c r="AF482">
        <v>0</v>
      </c>
      <c r="AG482">
        <v>0</v>
      </c>
      <c r="AH482">
        <v>0</v>
      </c>
      <c r="AI482">
        <v>0</v>
      </c>
      <c r="AJ482">
        <v>0</v>
      </c>
      <c r="AK482">
        <v>0</v>
      </c>
      <c r="AL482">
        <v>0</v>
      </c>
      <c r="AM482">
        <v>0</v>
      </c>
      <c r="AN482">
        <v>0</v>
      </c>
      <c r="AO482">
        <v>0</v>
      </c>
      <c r="AP482">
        <v>0</v>
      </c>
      <c r="AQ482">
        <v>0</v>
      </c>
      <c r="AR482">
        <v>0</v>
      </c>
      <c r="AS482">
        <v>0</v>
      </c>
      <c r="AT482">
        <v>0</v>
      </c>
    </row>
    <row r="483" spans="1:46">
      <c r="A483" t="s">
        <v>84</v>
      </c>
      <c r="B483">
        <v>1</v>
      </c>
      <c r="C483" t="s">
        <v>545</v>
      </c>
      <c r="D483">
        <v>1085</v>
      </c>
      <c r="E483">
        <v>0</v>
      </c>
      <c r="F483">
        <v>0</v>
      </c>
      <c r="G483">
        <v>0</v>
      </c>
      <c r="H483">
        <v>0</v>
      </c>
      <c r="I483">
        <v>0</v>
      </c>
      <c r="J483">
        <v>0</v>
      </c>
      <c r="K483">
        <v>0</v>
      </c>
      <c r="L483">
        <v>0</v>
      </c>
      <c r="M483">
        <v>0</v>
      </c>
      <c r="N483">
        <v>0</v>
      </c>
      <c r="O483">
        <v>0</v>
      </c>
      <c r="P483">
        <v>0</v>
      </c>
      <c r="Q483">
        <v>0</v>
      </c>
      <c r="R483">
        <v>0</v>
      </c>
      <c r="S483">
        <v>0</v>
      </c>
      <c r="T483">
        <v>13522.86</v>
      </c>
      <c r="U483">
        <v>-26973.42</v>
      </c>
      <c r="V483">
        <v>-40483.050000000003</v>
      </c>
      <c r="W483">
        <v>8.7100000000000009</v>
      </c>
      <c r="X483">
        <v>-8092.17</v>
      </c>
      <c r="Y483">
        <v>5.52</v>
      </c>
      <c r="Z483">
        <v>5.0199999999999996</v>
      </c>
      <c r="AA483">
        <v>-24586.880000000001</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row>
    <row r="484" spans="1:46">
      <c r="A484" t="s">
        <v>84</v>
      </c>
      <c r="B484">
        <v>1</v>
      </c>
      <c r="C484" t="s">
        <v>545</v>
      </c>
      <c r="D484">
        <v>1086</v>
      </c>
      <c r="E484">
        <v>0</v>
      </c>
      <c r="F484">
        <v>0</v>
      </c>
      <c r="G484">
        <v>0</v>
      </c>
      <c r="H484">
        <v>0</v>
      </c>
      <c r="I484">
        <v>0</v>
      </c>
      <c r="J484">
        <v>0</v>
      </c>
      <c r="K484">
        <v>0</v>
      </c>
      <c r="L484">
        <v>0</v>
      </c>
      <c r="M484">
        <v>0</v>
      </c>
      <c r="N484">
        <v>0</v>
      </c>
      <c r="O484">
        <v>0</v>
      </c>
      <c r="P484">
        <v>0</v>
      </c>
      <c r="Q484">
        <v>0</v>
      </c>
      <c r="R484">
        <v>0</v>
      </c>
      <c r="S484">
        <v>0</v>
      </c>
      <c r="T484">
        <v>36561.82</v>
      </c>
      <c r="U484">
        <v>-72928.14</v>
      </c>
      <c r="V484">
        <v>-109454.19</v>
      </c>
      <c r="W484">
        <v>23.54</v>
      </c>
      <c r="X484">
        <v>-21878.82</v>
      </c>
      <c r="Y484">
        <v>14.9</v>
      </c>
      <c r="Z484">
        <v>13.58</v>
      </c>
      <c r="AA484">
        <v>24606.720000000001</v>
      </c>
      <c r="AB484">
        <v>250056.92</v>
      </c>
      <c r="AC484">
        <v>54.68</v>
      </c>
      <c r="AD484">
        <v>124485.94</v>
      </c>
      <c r="AE484">
        <v>-309123.68</v>
      </c>
      <c r="AF484">
        <v>0</v>
      </c>
      <c r="AG484">
        <v>0</v>
      </c>
      <c r="AH484">
        <v>0</v>
      </c>
      <c r="AI484">
        <v>0</v>
      </c>
      <c r="AJ484">
        <v>0</v>
      </c>
      <c r="AK484">
        <v>0</v>
      </c>
      <c r="AL484">
        <v>0</v>
      </c>
      <c r="AM484">
        <v>0</v>
      </c>
      <c r="AN484">
        <v>0</v>
      </c>
      <c r="AO484">
        <v>0</v>
      </c>
      <c r="AP484">
        <v>0</v>
      </c>
      <c r="AQ484">
        <v>0</v>
      </c>
      <c r="AR484">
        <v>0</v>
      </c>
      <c r="AS484">
        <v>0</v>
      </c>
      <c r="AT484">
        <v>0</v>
      </c>
    </row>
    <row r="485" spans="1:46">
      <c r="A485" t="s">
        <v>84</v>
      </c>
      <c r="B485">
        <v>1</v>
      </c>
      <c r="C485" t="s">
        <v>545</v>
      </c>
      <c r="D485">
        <v>1090</v>
      </c>
      <c r="E485">
        <v>0</v>
      </c>
      <c r="F485">
        <v>0</v>
      </c>
      <c r="G485">
        <v>0</v>
      </c>
      <c r="H485">
        <v>0</v>
      </c>
      <c r="I485">
        <v>0</v>
      </c>
      <c r="J485">
        <v>0</v>
      </c>
      <c r="K485">
        <v>0</v>
      </c>
      <c r="L485">
        <v>0</v>
      </c>
      <c r="M485">
        <v>0</v>
      </c>
      <c r="N485">
        <v>0</v>
      </c>
      <c r="O485">
        <v>0</v>
      </c>
      <c r="P485">
        <v>0</v>
      </c>
      <c r="Q485">
        <v>0</v>
      </c>
      <c r="R485">
        <v>0</v>
      </c>
      <c r="S485">
        <v>0</v>
      </c>
      <c r="T485">
        <v>-3750000</v>
      </c>
      <c r="U485">
        <v>0</v>
      </c>
      <c r="V485">
        <v>0</v>
      </c>
      <c r="W485">
        <v>0</v>
      </c>
      <c r="X485">
        <v>0</v>
      </c>
      <c r="Y485">
        <v>0</v>
      </c>
      <c r="Z485">
        <v>0</v>
      </c>
      <c r="AA485">
        <v>0</v>
      </c>
      <c r="AB485">
        <v>0</v>
      </c>
      <c r="AC485">
        <v>0</v>
      </c>
      <c r="AD485">
        <v>0</v>
      </c>
      <c r="AE485">
        <v>0</v>
      </c>
      <c r="AF485">
        <v>0</v>
      </c>
      <c r="AG485">
        <v>0</v>
      </c>
      <c r="AH485">
        <v>0</v>
      </c>
      <c r="AI485">
        <v>0</v>
      </c>
      <c r="AJ485">
        <v>0</v>
      </c>
      <c r="AK485">
        <v>0</v>
      </c>
      <c r="AL485">
        <v>0</v>
      </c>
      <c r="AM485">
        <v>0</v>
      </c>
      <c r="AN485">
        <v>0</v>
      </c>
      <c r="AO485">
        <v>0</v>
      </c>
      <c r="AP485">
        <v>0</v>
      </c>
      <c r="AQ485">
        <v>0</v>
      </c>
      <c r="AR485">
        <v>0</v>
      </c>
      <c r="AS485">
        <v>0</v>
      </c>
      <c r="AT485">
        <v>0</v>
      </c>
    </row>
    <row r="486" spans="1:46">
      <c r="A486" t="s">
        <v>84</v>
      </c>
      <c r="B486">
        <v>1</v>
      </c>
      <c r="C486" t="s">
        <v>545</v>
      </c>
      <c r="D486">
        <v>1091</v>
      </c>
      <c r="E486">
        <v>0</v>
      </c>
      <c r="F486">
        <v>0</v>
      </c>
      <c r="G486">
        <v>0</v>
      </c>
      <c r="H486">
        <v>0</v>
      </c>
      <c r="I486">
        <v>0</v>
      </c>
      <c r="J486">
        <v>0</v>
      </c>
      <c r="K486">
        <v>0</v>
      </c>
      <c r="L486">
        <v>0</v>
      </c>
      <c r="M486">
        <v>0</v>
      </c>
      <c r="N486">
        <v>0</v>
      </c>
      <c r="O486">
        <v>0</v>
      </c>
      <c r="P486">
        <v>0</v>
      </c>
      <c r="Q486">
        <v>0</v>
      </c>
      <c r="R486">
        <v>0</v>
      </c>
      <c r="S486">
        <v>0</v>
      </c>
      <c r="T486">
        <v>-37185.730000000003</v>
      </c>
      <c r="U486">
        <v>42769.04</v>
      </c>
      <c r="V486">
        <v>21361.83</v>
      </c>
      <c r="W486">
        <v>29961.41</v>
      </c>
      <c r="X486">
        <v>7939.39</v>
      </c>
      <c r="Y486">
        <v>-22663.46</v>
      </c>
      <c r="Z486">
        <v>50871.98</v>
      </c>
      <c r="AA486">
        <v>-3211.41</v>
      </c>
      <c r="AB486">
        <v>16322.75</v>
      </c>
      <c r="AC486">
        <v>44682.23</v>
      </c>
      <c r="AD486">
        <v>-7120.39</v>
      </c>
      <c r="AE486">
        <v>53796.54</v>
      </c>
      <c r="AF486">
        <v>0</v>
      </c>
      <c r="AG486">
        <v>0</v>
      </c>
      <c r="AH486">
        <v>0</v>
      </c>
      <c r="AI486">
        <v>0</v>
      </c>
      <c r="AJ486">
        <v>0</v>
      </c>
      <c r="AK486">
        <v>0</v>
      </c>
      <c r="AL486">
        <v>0</v>
      </c>
      <c r="AM486">
        <v>0</v>
      </c>
      <c r="AN486">
        <v>0</v>
      </c>
      <c r="AO486">
        <v>0</v>
      </c>
      <c r="AP486">
        <v>0</v>
      </c>
      <c r="AQ486">
        <v>0</v>
      </c>
      <c r="AR486">
        <v>0</v>
      </c>
      <c r="AS486">
        <v>0</v>
      </c>
      <c r="AT486">
        <v>0</v>
      </c>
    </row>
    <row r="487" spans="1:46">
      <c r="A487" t="s">
        <v>84</v>
      </c>
      <c r="B487">
        <v>1</v>
      </c>
      <c r="C487" t="s">
        <v>545</v>
      </c>
      <c r="D487">
        <v>1092</v>
      </c>
      <c r="E487">
        <v>0</v>
      </c>
      <c r="F487">
        <v>0</v>
      </c>
      <c r="G487">
        <v>0</v>
      </c>
      <c r="H487">
        <v>0</v>
      </c>
      <c r="I487">
        <v>0</v>
      </c>
      <c r="J487">
        <v>0</v>
      </c>
      <c r="K487">
        <v>0</v>
      </c>
      <c r="L487">
        <v>0</v>
      </c>
      <c r="M487">
        <v>0</v>
      </c>
      <c r="N487">
        <v>0</v>
      </c>
      <c r="O487">
        <v>0</v>
      </c>
      <c r="P487">
        <v>0</v>
      </c>
      <c r="Q487">
        <v>0</v>
      </c>
      <c r="R487">
        <v>0</v>
      </c>
      <c r="S487">
        <v>0</v>
      </c>
      <c r="T487">
        <v>3750000</v>
      </c>
      <c r="U487">
        <v>0</v>
      </c>
      <c r="V487">
        <v>0</v>
      </c>
      <c r="W487">
        <v>0</v>
      </c>
      <c r="X487">
        <v>0</v>
      </c>
      <c r="Y487">
        <v>0</v>
      </c>
      <c r="Z487">
        <v>0</v>
      </c>
      <c r="AA487">
        <v>0</v>
      </c>
      <c r="AB487">
        <v>0</v>
      </c>
      <c r="AC487">
        <v>0</v>
      </c>
      <c r="AD487">
        <v>0</v>
      </c>
      <c r="AE487">
        <v>0</v>
      </c>
      <c r="AF487">
        <v>0</v>
      </c>
      <c r="AG487">
        <v>0</v>
      </c>
      <c r="AH487">
        <v>0</v>
      </c>
      <c r="AI487">
        <v>0</v>
      </c>
      <c r="AJ487">
        <v>0</v>
      </c>
      <c r="AK487">
        <v>0</v>
      </c>
      <c r="AL487">
        <v>0</v>
      </c>
      <c r="AM487">
        <v>0</v>
      </c>
      <c r="AN487">
        <v>0</v>
      </c>
      <c r="AO487">
        <v>0</v>
      </c>
      <c r="AP487">
        <v>0</v>
      </c>
      <c r="AQ487">
        <v>0</v>
      </c>
      <c r="AR487">
        <v>0</v>
      </c>
      <c r="AS487">
        <v>0</v>
      </c>
      <c r="AT487">
        <v>0</v>
      </c>
    </row>
    <row r="488" spans="1:46">
      <c r="A488" t="s">
        <v>84</v>
      </c>
      <c r="B488">
        <v>1</v>
      </c>
      <c r="C488" t="s">
        <v>545</v>
      </c>
      <c r="D488">
        <v>1093</v>
      </c>
      <c r="E488">
        <v>0</v>
      </c>
      <c r="F488">
        <v>0</v>
      </c>
      <c r="G488">
        <v>0</v>
      </c>
      <c r="H488">
        <v>0</v>
      </c>
      <c r="I488">
        <v>0</v>
      </c>
      <c r="J488">
        <v>0</v>
      </c>
      <c r="K488">
        <v>0</v>
      </c>
      <c r="L488">
        <v>0</v>
      </c>
      <c r="M488">
        <v>0</v>
      </c>
      <c r="N488">
        <v>0</v>
      </c>
      <c r="O488">
        <v>0</v>
      </c>
      <c r="P488">
        <v>0</v>
      </c>
      <c r="Q488">
        <v>0</v>
      </c>
      <c r="R488">
        <v>0</v>
      </c>
      <c r="S488">
        <v>0</v>
      </c>
      <c r="T488">
        <v>60412.04</v>
      </c>
      <c r="U488">
        <v>27513.43</v>
      </c>
      <c r="V488">
        <v>21650.82</v>
      </c>
      <c r="W488">
        <v>31160.79</v>
      </c>
      <c r="X488">
        <v>22038.11</v>
      </c>
      <c r="Y488">
        <v>-8724.41</v>
      </c>
      <c r="Z488">
        <v>10480.23</v>
      </c>
      <c r="AA488">
        <v>18413.29</v>
      </c>
      <c r="AB488">
        <v>29502.47</v>
      </c>
      <c r="AC488">
        <v>5981.09</v>
      </c>
      <c r="AD488">
        <v>17409.87</v>
      </c>
      <c r="AE488">
        <v>-14392.1</v>
      </c>
      <c r="AF488">
        <v>0</v>
      </c>
      <c r="AG488">
        <v>0</v>
      </c>
      <c r="AH488">
        <v>0</v>
      </c>
      <c r="AI488">
        <v>0</v>
      </c>
      <c r="AJ488">
        <v>0</v>
      </c>
      <c r="AK488">
        <v>0</v>
      </c>
      <c r="AL488">
        <v>0</v>
      </c>
      <c r="AM488">
        <v>0</v>
      </c>
      <c r="AN488">
        <v>0</v>
      </c>
      <c r="AO488">
        <v>0</v>
      </c>
      <c r="AP488">
        <v>0</v>
      </c>
      <c r="AQ488">
        <v>0</v>
      </c>
      <c r="AR488">
        <v>0</v>
      </c>
      <c r="AS488">
        <v>0</v>
      </c>
      <c r="AT488">
        <v>0</v>
      </c>
    </row>
    <row r="489" spans="1:46">
      <c r="A489" t="s">
        <v>84</v>
      </c>
      <c r="B489">
        <v>1</v>
      </c>
      <c r="C489" t="s">
        <v>545</v>
      </c>
      <c r="D489">
        <v>1094</v>
      </c>
      <c r="E489">
        <v>0</v>
      </c>
      <c r="F489">
        <v>0</v>
      </c>
      <c r="G489">
        <v>0</v>
      </c>
      <c r="H489">
        <v>0</v>
      </c>
      <c r="I489">
        <v>0</v>
      </c>
      <c r="J489">
        <v>0</v>
      </c>
      <c r="K489">
        <v>0</v>
      </c>
      <c r="L489">
        <v>0</v>
      </c>
      <c r="M489">
        <v>0</v>
      </c>
      <c r="N489">
        <v>0</v>
      </c>
      <c r="O489">
        <v>0</v>
      </c>
      <c r="P489">
        <v>0</v>
      </c>
      <c r="Q489">
        <v>0</v>
      </c>
      <c r="R489">
        <v>0</v>
      </c>
      <c r="S489">
        <v>0</v>
      </c>
      <c r="T489">
        <v>0</v>
      </c>
      <c r="U489">
        <v>0</v>
      </c>
      <c r="V489">
        <v>0</v>
      </c>
      <c r="W489">
        <v>0</v>
      </c>
      <c r="X489">
        <v>0</v>
      </c>
      <c r="Y489">
        <v>0</v>
      </c>
      <c r="Z489">
        <v>0</v>
      </c>
      <c r="AA489">
        <v>0</v>
      </c>
      <c r="AB489">
        <v>0</v>
      </c>
      <c r="AC489">
        <v>0</v>
      </c>
      <c r="AD489">
        <v>0</v>
      </c>
      <c r="AE489">
        <v>1500000</v>
      </c>
      <c r="AF489">
        <v>0</v>
      </c>
      <c r="AG489">
        <v>0</v>
      </c>
      <c r="AH489">
        <v>0</v>
      </c>
      <c r="AI489">
        <v>0</v>
      </c>
      <c r="AJ489">
        <v>0</v>
      </c>
      <c r="AK489">
        <v>0</v>
      </c>
      <c r="AL489">
        <v>0</v>
      </c>
      <c r="AM489">
        <v>0</v>
      </c>
      <c r="AN489">
        <v>0</v>
      </c>
      <c r="AO489">
        <v>0</v>
      </c>
      <c r="AP489">
        <v>0</v>
      </c>
      <c r="AQ489">
        <v>0</v>
      </c>
      <c r="AR489">
        <v>0</v>
      </c>
      <c r="AS489">
        <v>0</v>
      </c>
      <c r="AT489">
        <v>0</v>
      </c>
    </row>
    <row r="490" spans="1:46">
      <c r="A490" t="s">
        <v>84</v>
      </c>
      <c r="B490">
        <v>1</v>
      </c>
      <c r="C490" t="s">
        <v>545</v>
      </c>
      <c r="D490">
        <v>1095</v>
      </c>
      <c r="E490">
        <v>0</v>
      </c>
      <c r="F490">
        <v>0</v>
      </c>
      <c r="G490">
        <v>0</v>
      </c>
      <c r="H490">
        <v>0</v>
      </c>
      <c r="I490">
        <v>0</v>
      </c>
      <c r="J490">
        <v>0</v>
      </c>
      <c r="K490">
        <v>0</v>
      </c>
      <c r="L490">
        <v>0</v>
      </c>
      <c r="M490">
        <v>0</v>
      </c>
      <c r="N490">
        <v>0</v>
      </c>
      <c r="O490">
        <v>0</v>
      </c>
      <c r="P490">
        <v>0</v>
      </c>
      <c r="Q490">
        <v>0</v>
      </c>
      <c r="R490">
        <v>0</v>
      </c>
      <c r="S490">
        <v>0</v>
      </c>
      <c r="T490">
        <v>0</v>
      </c>
      <c r="U490">
        <v>0</v>
      </c>
      <c r="V490">
        <v>0</v>
      </c>
      <c r="W490">
        <v>0</v>
      </c>
      <c r="X490">
        <v>0</v>
      </c>
      <c r="Y490">
        <v>0</v>
      </c>
      <c r="Z490">
        <v>0</v>
      </c>
      <c r="AA490">
        <v>0</v>
      </c>
      <c r="AB490">
        <v>0</v>
      </c>
      <c r="AC490">
        <v>0</v>
      </c>
      <c r="AD490">
        <v>0</v>
      </c>
      <c r="AE490">
        <v>20526</v>
      </c>
      <c r="AF490">
        <v>0</v>
      </c>
      <c r="AG490">
        <v>0</v>
      </c>
      <c r="AH490">
        <v>0</v>
      </c>
      <c r="AI490">
        <v>0</v>
      </c>
      <c r="AJ490">
        <v>0</v>
      </c>
      <c r="AK490">
        <v>0</v>
      </c>
      <c r="AL490">
        <v>0</v>
      </c>
      <c r="AM490">
        <v>0</v>
      </c>
      <c r="AN490">
        <v>0</v>
      </c>
      <c r="AO490">
        <v>0</v>
      </c>
      <c r="AP490">
        <v>0</v>
      </c>
      <c r="AQ490">
        <v>0</v>
      </c>
      <c r="AR490">
        <v>0</v>
      </c>
      <c r="AS490">
        <v>0</v>
      </c>
      <c r="AT490">
        <v>0</v>
      </c>
    </row>
    <row r="491" spans="1:46">
      <c r="A491" t="s">
        <v>84</v>
      </c>
      <c r="B491">
        <v>1</v>
      </c>
      <c r="C491" t="s">
        <v>545</v>
      </c>
      <c r="D491">
        <v>1096</v>
      </c>
      <c r="E491">
        <v>0</v>
      </c>
      <c r="F491">
        <v>0</v>
      </c>
      <c r="G491">
        <v>0</v>
      </c>
      <c r="H491">
        <v>0</v>
      </c>
      <c r="I491">
        <v>0</v>
      </c>
      <c r="J491">
        <v>0</v>
      </c>
      <c r="K491">
        <v>0</v>
      </c>
      <c r="L491">
        <v>0</v>
      </c>
      <c r="M491">
        <v>0</v>
      </c>
      <c r="N491">
        <v>0</v>
      </c>
      <c r="O491">
        <v>0</v>
      </c>
      <c r="P491">
        <v>0</v>
      </c>
      <c r="Q491">
        <v>0</v>
      </c>
      <c r="R491">
        <v>0</v>
      </c>
      <c r="S491">
        <v>0</v>
      </c>
      <c r="T491">
        <v>0</v>
      </c>
      <c r="U491">
        <v>0</v>
      </c>
      <c r="V491">
        <v>0</v>
      </c>
      <c r="W491">
        <v>0</v>
      </c>
      <c r="X491">
        <v>0</v>
      </c>
      <c r="Y491">
        <v>0</v>
      </c>
      <c r="Z491">
        <v>0</v>
      </c>
      <c r="AA491">
        <v>0</v>
      </c>
      <c r="AB491">
        <v>0</v>
      </c>
      <c r="AC491">
        <v>0</v>
      </c>
      <c r="AD491">
        <v>0</v>
      </c>
      <c r="AE491">
        <v>1500000</v>
      </c>
      <c r="AF491">
        <v>0</v>
      </c>
      <c r="AG491">
        <v>0</v>
      </c>
      <c r="AH491">
        <v>0</v>
      </c>
      <c r="AI491">
        <v>0</v>
      </c>
      <c r="AJ491">
        <v>0</v>
      </c>
      <c r="AK491">
        <v>0</v>
      </c>
      <c r="AL491">
        <v>0</v>
      </c>
      <c r="AM491">
        <v>0</v>
      </c>
      <c r="AN491">
        <v>0</v>
      </c>
      <c r="AO491">
        <v>0</v>
      </c>
      <c r="AP491">
        <v>0</v>
      </c>
      <c r="AQ491">
        <v>0</v>
      </c>
      <c r="AR491">
        <v>0</v>
      </c>
      <c r="AS491">
        <v>0</v>
      </c>
      <c r="AT491">
        <v>0</v>
      </c>
    </row>
    <row r="492" spans="1:46">
      <c r="A492" t="s">
        <v>84</v>
      </c>
      <c r="B492">
        <v>1</v>
      </c>
      <c r="C492" t="s">
        <v>545</v>
      </c>
      <c r="D492">
        <v>1097</v>
      </c>
      <c r="E492">
        <v>0</v>
      </c>
      <c r="F492">
        <v>0</v>
      </c>
      <c r="G492">
        <v>0</v>
      </c>
      <c r="H492">
        <v>0</v>
      </c>
      <c r="I492">
        <v>0</v>
      </c>
      <c r="J492">
        <v>0</v>
      </c>
      <c r="K492">
        <v>0</v>
      </c>
      <c r="L492">
        <v>0</v>
      </c>
      <c r="M492">
        <v>0</v>
      </c>
      <c r="N492">
        <v>0</v>
      </c>
      <c r="O492">
        <v>0</v>
      </c>
      <c r="P492">
        <v>0</v>
      </c>
      <c r="Q492">
        <v>0</v>
      </c>
      <c r="R492">
        <v>0</v>
      </c>
      <c r="S492">
        <v>0</v>
      </c>
      <c r="T492">
        <v>0</v>
      </c>
      <c r="U492">
        <v>0</v>
      </c>
      <c r="V492">
        <v>0</v>
      </c>
      <c r="W492">
        <v>0</v>
      </c>
      <c r="X492">
        <v>0</v>
      </c>
      <c r="Y492">
        <v>0</v>
      </c>
      <c r="Z492">
        <v>0</v>
      </c>
      <c r="AA492">
        <v>0</v>
      </c>
      <c r="AB492">
        <v>0</v>
      </c>
      <c r="AC492">
        <v>0</v>
      </c>
      <c r="AD492">
        <v>0</v>
      </c>
      <c r="AE492">
        <v>-6950</v>
      </c>
      <c r="AF492">
        <v>0</v>
      </c>
      <c r="AG492">
        <v>0</v>
      </c>
      <c r="AH492">
        <v>0</v>
      </c>
      <c r="AI492">
        <v>0</v>
      </c>
      <c r="AJ492">
        <v>0</v>
      </c>
      <c r="AK492">
        <v>0</v>
      </c>
      <c r="AL492">
        <v>0</v>
      </c>
      <c r="AM492">
        <v>0</v>
      </c>
      <c r="AN492">
        <v>0</v>
      </c>
      <c r="AO492">
        <v>0</v>
      </c>
      <c r="AP492">
        <v>0</v>
      </c>
      <c r="AQ492">
        <v>0</v>
      </c>
      <c r="AR492">
        <v>0</v>
      </c>
      <c r="AS492">
        <v>0</v>
      </c>
      <c r="AT492">
        <v>0</v>
      </c>
    </row>
    <row r="493" spans="1:46">
      <c r="A493" t="s">
        <v>84</v>
      </c>
      <c r="B493">
        <v>1</v>
      </c>
      <c r="C493" t="s">
        <v>545</v>
      </c>
      <c r="D493">
        <v>1100</v>
      </c>
      <c r="E493">
        <v>0</v>
      </c>
      <c r="F493">
        <v>0</v>
      </c>
      <c r="G493">
        <v>0</v>
      </c>
      <c r="H493">
        <v>0</v>
      </c>
      <c r="I493">
        <v>0</v>
      </c>
      <c r="J493">
        <v>0</v>
      </c>
      <c r="K493">
        <v>0</v>
      </c>
      <c r="L493">
        <v>0</v>
      </c>
      <c r="M493">
        <v>0</v>
      </c>
      <c r="N493">
        <v>0</v>
      </c>
      <c r="O493">
        <v>0</v>
      </c>
      <c r="P493">
        <v>0</v>
      </c>
      <c r="Q493">
        <v>0</v>
      </c>
      <c r="R493">
        <v>0</v>
      </c>
      <c r="S493">
        <v>0</v>
      </c>
      <c r="T493">
        <v>-123275.48</v>
      </c>
      <c r="U493">
        <v>10696.5</v>
      </c>
      <c r="V493">
        <v>-3011.79</v>
      </c>
      <c r="W493">
        <v>112500.19</v>
      </c>
      <c r="X493">
        <v>-79657.22</v>
      </c>
      <c r="Y493">
        <v>-34782.14</v>
      </c>
      <c r="Z493">
        <v>-7428.04</v>
      </c>
      <c r="AA493">
        <v>164974.54</v>
      </c>
      <c r="AB493">
        <v>11140.75</v>
      </c>
      <c r="AC493">
        <v>-48906.75</v>
      </c>
      <c r="AD493">
        <v>12246.37</v>
      </c>
      <c r="AE493">
        <v>170946.19</v>
      </c>
      <c r="AF493">
        <v>0</v>
      </c>
      <c r="AG493">
        <v>0</v>
      </c>
      <c r="AH493">
        <v>0</v>
      </c>
      <c r="AI493">
        <v>0</v>
      </c>
      <c r="AJ493">
        <v>0</v>
      </c>
      <c r="AK493">
        <v>0</v>
      </c>
      <c r="AL493">
        <v>0</v>
      </c>
      <c r="AM493">
        <v>0</v>
      </c>
      <c r="AN493">
        <v>0</v>
      </c>
      <c r="AO493">
        <v>0</v>
      </c>
      <c r="AP493">
        <v>0</v>
      </c>
      <c r="AQ493">
        <v>0</v>
      </c>
      <c r="AR493">
        <v>0</v>
      </c>
      <c r="AS493">
        <v>0</v>
      </c>
      <c r="AT493">
        <v>0</v>
      </c>
    </row>
    <row r="494" spans="1:46">
      <c r="A494" t="s">
        <v>84</v>
      </c>
      <c r="B494">
        <v>1</v>
      </c>
      <c r="C494" t="s">
        <v>545</v>
      </c>
      <c r="D494">
        <v>1101</v>
      </c>
      <c r="E494">
        <v>0</v>
      </c>
      <c r="F494">
        <v>0</v>
      </c>
      <c r="G494">
        <v>0</v>
      </c>
      <c r="H494">
        <v>0</v>
      </c>
      <c r="I494">
        <v>0</v>
      </c>
      <c r="J494">
        <v>0</v>
      </c>
      <c r="K494">
        <v>0</v>
      </c>
      <c r="L494">
        <v>0</v>
      </c>
      <c r="M494">
        <v>0</v>
      </c>
      <c r="N494">
        <v>0</v>
      </c>
      <c r="O494">
        <v>0</v>
      </c>
      <c r="P494">
        <v>0</v>
      </c>
      <c r="Q494">
        <v>0</v>
      </c>
      <c r="R494">
        <v>0</v>
      </c>
      <c r="S494">
        <v>0</v>
      </c>
      <c r="T494">
        <v>-130</v>
      </c>
      <c r="U494">
        <v>73.930000000000007</v>
      </c>
      <c r="V494">
        <v>65</v>
      </c>
      <c r="W494">
        <v>-131466.6</v>
      </c>
      <c r="X494">
        <v>-379.66</v>
      </c>
      <c r="Y494">
        <v>-325</v>
      </c>
      <c r="Z494">
        <v>-606.54</v>
      </c>
      <c r="AA494">
        <v>941693.25</v>
      </c>
      <c r="AB494">
        <v>1652.33</v>
      </c>
      <c r="AC494">
        <v>-751430</v>
      </c>
      <c r="AD494">
        <v>-34908.53</v>
      </c>
      <c r="AE494">
        <v>130</v>
      </c>
      <c r="AF494">
        <v>0</v>
      </c>
      <c r="AG494">
        <v>0</v>
      </c>
      <c r="AH494">
        <v>0</v>
      </c>
      <c r="AI494">
        <v>0</v>
      </c>
      <c r="AJ494">
        <v>0</v>
      </c>
      <c r="AK494">
        <v>0</v>
      </c>
      <c r="AL494">
        <v>0</v>
      </c>
      <c r="AM494">
        <v>0</v>
      </c>
      <c r="AN494">
        <v>0</v>
      </c>
      <c r="AO494">
        <v>0</v>
      </c>
      <c r="AP494">
        <v>0</v>
      </c>
      <c r="AQ494">
        <v>0</v>
      </c>
      <c r="AR494">
        <v>0</v>
      </c>
      <c r="AS494">
        <v>0</v>
      </c>
      <c r="AT494">
        <v>0</v>
      </c>
    </row>
    <row r="495" spans="1:46">
      <c r="A495" t="s">
        <v>84</v>
      </c>
      <c r="B495">
        <v>1</v>
      </c>
      <c r="C495" t="s">
        <v>545</v>
      </c>
      <c r="D495">
        <v>1103</v>
      </c>
      <c r="E495">
        <v>0</v>
      </c>
      <c r="F495">
        <v>0</v>
      </c>
      <c r="G495">
        <v>0</v>
      </c>
      <c r="H495">
        <v>0</v>
      </c>
      <c r="I495">
        <v>0</v>
      </c>
      <c r="J495">
        <v>0</v>
      </c>
      <c r="K495">
        <v>0</v>
      </c>
      <c r="L495">
        <v>0</v>
      </c>
      <c r="M495">
        <v>0</v>
      </c>
      <c r="N495">
        <v>0</v>
      </c>
      <c r="O495">
        <v>0</v>
      </c>
      <c r="P495">
        <v>0</v>
      </c>
      <c r="Q495">
        <v>0</v>
      </c>
      <c r="R495">
        <v>0</v>
      </c>
      <c r="S495">
        <v>0</v>
      </c>
      <c r="T495">
        <v>-10605.52</v>
      </c>
      <c r="U495">
        <v>-362.38</v>
      </c>
      <c r="V495">
        <v>-2009.44</v>
      </c>
      <c r="W495">
        <v>9262.4500000000007</v>
      </c>
      <c r="X495">
        <v>-509.19</v>
      </c>
      <c r="Y495">
        <v>-325.32</v>
      </c>
      <c r="Z495">
        <v>-3483.47</v>
      </c>
      <c r="AA495">
        <v>15802.59</v>
      </c>
      <c r="AB495">
        <v>-2313.39</v>
      </c>
      <c r="AC495">
        <v>-19355.66</v>
      </c>
      <c r="AD495">
        <v>-5176.87</v>
      </c>
      <c r="AE495">
        <v>19026.48</v>
      </c>
      <c r="AF495">
        <v>0</v>
      </c>
      <c r="AG495">
        <v>0</v>
      </c>
      <c r="AH495">
        <v>0</v>
      </c>
      <c r="AI495">
        <v>0</v>
      </c>
      <c r="AJ495">
        <v>0</v>
      </c>
      <c r="AK495">
        <v>0</v>
      </c>
      <c r="AL495">
        <v>0</v>
      </c>
      <c r="AM495">
        <v>0</v>
      </c>
      <c r="AN495">
        <v>0</v>
      </c>
      <c r="AO495">
        <v>0</v>
      </c>
      <c r="AP495">
        <v>0</v>
      </c>
      <c r="AQ495">
        <v>0</v>
      </c>
      <c r="AR495">
        <v>0</v>
      </c>
      <c r="AS495">
        <v>0</v>
      </c>
      <c r="AT495">
        <v>0</v>
      </c>
    </row>
    <row r="496" spans="1:46">
      <c r="A496" t="s">
        <v>84</v>
      </c>
      <c r="B496">
        <v>1</v>
      </c>
      <c r="C496" t="s">
        <v>545</v>
      </c>
      <c r="D496">
        <v>1107</v>
      </c>
      <c r="E496">
        <v>0</v>
      </c>
      <c r="F496">
        <v>0</v>
      </c>
      <c r="G496">
        <v>0</v>
      </c>
      <c r="H496">
        <v>0</v>
      </c>
      <c r="I496">
        <v>0</v>
      </c>
      <c r="J496">
        <v>0</v>
      </c>
      <c r="K496">
        <v>0</v>
      </c>
      <c r="L496">
        <v>0</v>
      </c>
      <c r="M496">
        <v>0</v>
      </c>
      <c r="N496">
        <v>0</v>
      </c>
      <c r="O496">
        <v>0</v>
      </c>
      <c r="P496">
        <v>0</v>
      </c>
      <c r="Q496">
        <v>0</v>
      </c>
      <c r="R496">
        <v>0</v>
      </c>
      <c r="S496">
        <v>0</v>
      </c>
      <c r="T496">
        <v>-20216.73</v>
      </c>
      <c r="U496">
        <v>-436.23</v>
      </c>
      <c r="V496">
        <v>14.11</v>
      </c>
      <c r="W496">
        <v>-23.63</v>
      </c>
      <c r="X496">
        <v>-6670.38</v>
      </c>
      <c r="Y496">
        <v>-177.54</v>
      </c>
      <c r="Z496">
        <v>-323.05</v>
      </c>
      <c r="AA496">
        <v>23152.04</v>
      </c>
      <c r="AB496">
        <v>17.05</v>
      </c>
      <c r="AC496">
        <v>-15169.83</v>
      </c>
      <c r="AD496">
        <v>-1409.79</v>
      </c>
      <c r="AE496">
        <v>15982.44</v>
      </c>
      <c r="AF496">
        <v>0</v>
      </c>
      <c r="AG496">
        <v>0</v>
      </c>
      <c r="AH496">
        <v>0</v>
      </c>
      <c r="AI496">
        <v>0</v>
      </c>
      <c r="AJ496">
        <v>0</v>
      </c>
      <c r="AK496">
        <v>0</v>
      </c>
      <c r="AL496">
        <v>0</v>
      </c>
      <c r="AM496">
        <v>0</v>
      </c>
      <c r="AN496">
        <v>0</v>
      </c>
      <c r="AO496">
        <v>0</v>
      </c>
      <c r="AP496">
        <v>0</v>
      </c>
      <c r="AQ496">
        <v>0</v>
      </c>
      <c r="AR496">
        <v>0</v>
      </c>
      <c r="AS496">
        <v>0</v>
      </c>
      <c r="AT496">
        <v>0</v>
      </c>
    </row>
    <row r="497" spans="1:46">
      <c r="A497" t="s">
        <v>84</v>
      </c>
      <c r="B497">
        <v>1</v>
      </c>
      <c r="C497" t="s">
        <v>545</v>
      </c>
      <c r="D497">
        <v>1108</v>
      </c>
      <c r="E497">
        <v>0</v>
      </c>
      <c r="F497">
        <v>0</v>
      </c>
      <c r="G497">
        <v>0</v>
      </c>
      <c r="H497">
        <v>0</v>
      </c>
      <c r="I497">
        <v>0</v>
      </c>
      <c r="J497">
        <v>0</v>
      </c>
      <c r="K497">
        <v>0</v>
      </c>
      <c r="L497">
        <v>0</v>
      </c>
      <c r="M497">
        <v>0</v>
      </c>
      <c r="N497">
        <v>0</v>
      </c>
      <c r="O497">
        <v>0</v>
      </c>
      <c r="P497">
        <v>0</v>
      </c>
      <c r="Q497">
        <v>0</v>
      </c>
      <c r="R497">
        <v>0</v>
      </c>
      <c r="S497">
        <v>0</v>
      </c>
      <c r="T497">
        <v>-101086.24</v>
      </c>
      <c r="U497">
        <v>-39266.019999999997</v>
      </c>
      <c r="V497">
        <v>45.5</v>
      </c>
      <c r="W497">
        <v>60589.9</v>
      </c>
      <c r="X497">
        <v>1.92</v>
      </c>
      <c r="Y497">
        <v>-854.04</v>
      </c>
      <c r="Z497">
        <v>-1553.08</v>
      </c>
      <c r="AA497">
        <v>63309.38</v>
      </c>
      <c r="AB497">
        <v>81.819999999999993</v>
      </c>
      <c r="AC497">
        <v>-90815.09</v>
      </c>
      <c r="AD497">
        <v>-6772.89</v>
      </c>
      <c r="AE497">
        <v>76849.87</v>
      </c>
      <c r="AF497">
        <v>0</v>
      </c>
      <c r="AG497">
        <v>0</v>
      </c>
      <c r="AH497">
        <v>0</v>
      </c>
      <c r="AI497">
        <v>0</v>
      </c>
      <c r="AJ497">
        <v>0</v>
      </c>
      <c r="AK497">
        <v>0</v>
      </c>
      <c r="AL497">
        <v>0</v>
      </c>
      <c r="AM497">
        <v>0</v>
      </c>
      <c r="AN497">
        <v>0</v>
      </c>
      <c r="AO497">
        <v>0</v>
      </c>
      <c r="AP497">
        <v>0</v>
      </c>
      <c r="AQ497">
        <v>0</v>
      </c>
      <c r="AR497">
        <v>0</v>
      </c>
      <c r="AS497">
        <v>0</v>
      </c>
      <c r="AT497">
        <v>0</v>
      </c>
    </row>
    <row r="498" spans="1:46">
      <c r="A498" t="s">
        <v>84</v>
      </c>
      <c r="B498">
        <v>1</v>
      </c>
      <c r="C498" t="s">
        <v>545</v>
      </c>
      <c r="D498">
        <v>1109</v>
      </c>
      <c r="E498">
        <v>0</v>
      </c>
      <c r="F498">
        <v>0</v>
      </c>
      <c r="G498">
        <v>0</v>
      </c>
      <c r="H498">
        <v>0</v>
      </c>
      <c r="I498">
        <v>0</v>
      </c>
      <c r="J498">
        <v>0</v>
      </c>
      <c r="K498">
        <v>0</v>
      </c>
      <c r="L498">
        <v>0</v>
      </c>
      <c r="M498">
        <v>0</v>
      </c>
      <c r="N498">
        <v>0</v>
      </c>
      <c r="O498">
        <v>0</v>
      </c>
      <c r="P498">
        <v>0</v>
      </c>
      <c r="Q498">
        <v>0</v>
      </c>
      <c r="R498">
        <v>0</v>
      </c>
      <c r="S498">
        <v>0</v>
      </c>
      <c r="T498">
        <v>12.5</v>
      </c>
      <c r="U498">
        <v>10</v>
      </c>
      <c r="V498">
        <v>21.25</v>
      </c>
      <c r="W498">
        <v>-4005</v>
      </c>
      <c r="X498">
        <v>-20</v>
      </c>
      <c r="Y498">
        <v>-51.25</v>
      </c>
      <c r="Z498">
        <v>-15</v>
      </c>
      <c r="AA498">
        <v>295</v>
      </c>
      <c r="AB498">
        <v>-181.25</v>
      </c>
      <c r="AC498">
        <v>-107.5</v>
      </c>
      <c r="AD498">
        <v>-201.93</v>
      </c>
      <c r="AE498">
        <v>6571.25</v>
      </c>
      <c r="AF498">
        <v>0</v>
      </c>
      <c r="AG498">
        <v>0</v>
      </c>
      <c r="AH498">
        <v>0</v>
      </c>
      <c r="AI498">
        <v>0</v>
      </c>
      <c r="AJ498">
        <v>0</v>
      </c>
      <c r="AK498">
        <v>0</v>
      </c>
      <c r="AL498">
        <v>0</v>
      </c>
      <c r="AM498">
        <v>0</v>
      </c>
      <c r="AN498">
        <v>0</v>
      </c>
      <c r="AO498">
        <v>0</v>
      </c>
      <c r="AP498">
        <v>0</v>
      </c>
      <c r="AQ498">
        <v>0</v>
      </c>
      <c r="AR498">
        <v>0</v>
      </c>
      <c r="AS498">
        <v>0</v>
      </c>
      <c r="AT498">
        <v>0</v>
      </c>
    </row>
    <row r="499" spans="1:46">
      <c r="A499" t="s">
        <v>84</v>
      </c>
      <c r="B499">
        <v>1</v>
      </c>
      <c r="C499" t="s">
        <v>545</v>
      </c>
      <c r="D499">
        <v>1110</v>
      </c>
      <c r="E499">
        <v>0</v>
      </c>
      <c r="F499">
        <v>0</v>
      </c>
      <c r="G499">
        <v>0</v>
      </c>
      <c r="H499">
        <v>0</v>
      </c>
      <c r="I499">
        <v>0</v>
      </c>
      <c r="J499">
        <v>0</v>
      </c>
      <c r="K499">
        <v>0</v>
      </c>
      <c r="L499">
        <v>0</v>
      </c>
      <c r="M499">
        <v>0</v>
      </c>
      <c r="N499">
        <v>0</v>
      </c>
      <c r="O499">
        <v>0</v>
      </c>
      <c r="P499">
        <v>0</v>
      </c>
      <c r="Q499">
        <v>0</v>
      </c>
      <c r="R499">
        <v>0</v>
      </c>
      <c r="S499">
        <v>0</v>
      </c>
      <c r="T499">
        <v>10</v>
      </c>
      <c r="U499">
        <v>3.2</v>
      </c>
      <c r="V499">
        <v>0</v>
      </c>
      <c r="W499">
        <v>1414.65</v>
      </c>
      <c r="X499">
        <v>14829.05</v>
      </c>
      <c r="Y499">
        <v>-166.35</v>
      </c>
      <c r="Z499">
        <v>-307.60000000000002</v>
      </c>
      <c r="AA499">
        <v>2043.25</v>
      </c>
      <c r="AB499">
        <v>17.100000000000001</v>
      </c>
      <c r="AC499">
        <v>-15160.85</v>
      </c>
      <c r="AD499">
        <v>-1341.63</v>
      </c>
      <c r="AE499">
        <v>15218.7</v>
      </c>
      <c r="AF499">
        <v>0</v>
      </c>
      <c r="AG499">
        <v>0</v>
      </c>
      <c r="AH499">
        <v>0</v>
      </c>
      <c r="AI499">
        <v>0</v>
      </c>
      <c r="AJ499">
        <v>0</v>
      </c>
      <c r="AK499">
        <v>0</v>
      </c>
      <c r="AL499">
        <v>0</v>
      </c>
      <c r="AM499">
        <v>0</v>
      </c>
      <c r="AN499">
        <v>0</v>
      </c>
      <c r="AO499">
        <v>0</v>
      </c>
      <c r="AP499">
        <v>0</v>
      </c>
      <c r="AQ499">
        <v>0</v>
      </c>
      <c r="AR499">
        <v>0</v>
      </c>
      <c r="AS499">
        <v>0</v>
      </c>
      <c r="AT499">
        <v>0</v>
      </c>
    </row>
    <row r="500" spans="1:46">
      <c r="A500" t="s">
        <v>84</v>
      </c>
      <c r="B500">
        <v>1</v>
      </c>
      <c r="C500" t="s">
        <v>545</v>
      </c>
      <c r="D500">
        <v>1111</v>
      </c>
      <c r="E500">
        <v>0</v>
      </c>
      <c r="F500">
        <v>0</v>
      </c>
      <c r="G500">
        <v>0</v>
      </c>
      <c r="H500">
        <v>0</v>
      </c>
      <c r="I500">
        <v>0</v>
      </c>
      <c r="J500">
        <v>0</v>
      </c>
      <c r="K500">
        <v>0</v>
      </c>
      <c r="L500">
        <v>0</v>
      </c>
      <c r="M500">
        <v>0</v>
      </c>
      <c r="N500">
        <v>0</v>
      </c>
      <c r="O500">
        <v>0</v>
      </c>
      <c r="P500">
        <v>0</v>
      </c>
      <c r="Q500">
        <v>0</v>
      </c>
      <c r="R500">
        <v>0</v>
      </c>
      <c r="S500">
        <v>0</v>
      </c>
      <c r="T500">
        <v>8.51</v>
      </c>
      <c r="U500">
        <v>2.72</v>
      </c>
      <c r="V500">
        <v>0</v>
      </c>
      <c r="W500">
        <v>712.2</v>
      </c>
      <c r="X500">
        <v>12608.88</v>
      </c>
      <c r="Y500">
        <v>-141.41999999999999</v>
      </c>
      <c r="Z500">
        <v>-261.52999999999997</v>
      </c>
      <c r="AA500">
        <v>2745.91</v>
      </c>
      <c r="AB500">
        <v>14.53</v>
      </c>
      <c r="AC500">
        <v>-136.76</v>
      </c>
      <c r="AD500">
        <v>-16140.6</v>
      </c>
      <c r="AE500">
        <v>12940.5</v>
      </c>
      <c r="AF500">
        <v>0</v>
      </c>
      <c r="AG500">
        <v>0</v>
      </c>
      <c r="AH500">
        <v>0</v>
      </c>
      <c r="AI500">
        <v>0</v>
      </c>
      <c r="AJ500">
        <v>0</v>
      </c>
      <c r="AK500">
        <v>0</v>
      </c>
      <c r="AL500">
        <v>0</v>
      </c>
      <c r="AM500">
        <v>0</v>
      </c>
      <c r="AN500">
        <v>0</v>
      </c>
      <c r="AO500">
        <v>0</v>
      </c>
      <c r="AP500">
        <v>0</v>
      </c>
      <c r="AQ500">
        <v>0</v>
      </c>
      <c r="AR500">
        <v>0</v>
      </c>
      <c r="AS500">
        <v>0</v>
      </c>
      <c r="AT500">
        <v>0</v>
      </c>
    </row>
    <row r="501" spans="1:46">
      <c r="A501" t="s">
        <v>84</v>
      </c>
      <c r="B501">
        <v>1</v>
      </c>
      <c r="C501" t="s">
        <v>545</v>
      </c>
      <c r="D501">
        <v>1200</v>
      </c>
      <c r="E501">
        <v>0</v>
      </c>
      <c r="F501">
        <v>0</v>
      </c>
      <c r="G501">
        <v>0</v>
      </c>
      <c r="H501">
        <v>0</v>
      </c>
      <c r="I501">
        <v>0</v>
      </c>
      <c r="J501">
        <v>0</v>
      </c>
      <c r="K501">
        <v>0</v>
      </c>
      <c r="L501">
        <v>0</v>
      </c>
      <c r="M501">
        <v>0</v>
      </c>
      <c r="N501">
        <v>0</v>
      </c>
      <c r="O501">
        <v>0</v>
      </c>
      <c r="P501">
        <v>0</v>
      </c>
      <c r="Q501">
        <v>0</v>
      </c>
      <c r="R501">
        <v>0</v>
      </c>
      <c r="S501">
        <v>0</v>
      </c>
      <c r="T501">
        <v>0</v>
      </c>
      <c r="U501">
        <v>0</v>
      </c>
      <c r="V501">
        <v>0</v>
      </c>
      <c r="W501">
        <v>-37178.32</v>
      </c>
      <c r="X501">
        <v>0</v>
      </c>
      <c r="Y501">
        <v>0</v>
      </c>
      <c r="Z501">
        <v>0</v>
      </c>
      <c r="AA501">
        <v>0</v>
      </c>
      <c r="AB501">
        <v>0</v>
      </c>
      <c r="AC501">
        <v>0</v>
      </c>
      <c r="AD501">
        <v>0</v>
      </c>
      <c r="AE501">
        <v>0</v>
      </c>
      <c r="AF501">
        <v>0</v>
      </c>
      <c r="AG501">
        <v>0</v>
      </c>
      <c r="AH501">
        <v>0</v>
      </c>
      <c r="AI501">
        <v>0</v>
      </c>
      <c r="AJ501">
        <v>0</v>
      </c>
      <c r="AK501">
        <v>0</v>
      </c>
      <c r="AL501">
        <v>0</v>
      </c>
      <c r="AM501">
        <v>0</v>
      </c>
      <c r="AN501">
        <v>0</v>
      </c>
      <c r="AO501">
        <v>0</v>
      </c>
      <c r="AP501">
        <v>0</v>
      </c>
      <c r="AQ501">
        <v>0</v>
      </c>
      <c r="AR501">
        <v>0</v>
      </c>
      <c r="AS501">
        <v>0</v>
      </c>
      <c r="AT501">
        <v>0</v>
      </c>
    </row>
    <row r="502" spans="1:46">
      <c r="A502" t="s">
        <v>84</v>
      </c>
      <c r="B502">
        <v>1</v>
      </c>
      <c r="C502" t="s">
        <v>545</v>
      </c>
      <c r="D502">
        <v>1201</v>
      </c>
      <c r="E502">
        <v>0</v>
      </c>
      <c r="F502">
        <v>0</v>
      </c>
      <c r="G502">
        <v>0</v>
      </c>
      <c r="H502">
        <v>0</v>
      </c>
      <c r="I502">
        <v>0</v>
      </c>
      <c r="J502">
        <v>0</v>
      </c>
      <c r="K502">
        <v>0</v>
      </c>
      <c r="L502">
        <v>0</v>
      </c>
      <c r="M502">
        <v>0</v>
      </c>
      <c r="N502">
        <v>0</v>
      </c>
      <c r="O502">
        <v>0</v>
      </c>
      <c r="P502">
        <v>0</v>
      </c>
      <c r="Q502">
        <v>0</v>
      </c>
      <c r="R502">
        <v>0</v>
      </c>
      <c r="S502">
        <v>0</v>
      </c>
      <c r="T502">
        <v>0</v>
      </c>
      <c r="U502">
        <v>0</v>
      </c>
      <c r="V502">
        <v>-776.08</v>
      </c>
      <c r="W502">
        <v>0</v>
      </c>
      <c r="X502">
        <v>0</v>
      </c>
      <c r="Y502">
        <v>0</v>
      </c>
      <c r="Z502">
        <v>0</v>
      </c>
      <c r="AA502">
        <v>0</v>
      </c>
      <c r="AB502">
        <v>0</v>
      </c>
      <c r="AC502">
        <v>2634.88</v>
      </c>
      <c r="AD502">
        <v>0</v>
      </c>
      <c r="AE502">
        <v>5822.52</v>
      </c>
      <c r="AF502">
        <v>0</v>
      </c>
      <c r="AG502">
        <v>0</v>
      </c>
      <c r="AH502">
        <v>0</v>
      </c>
      <c r="AI502">
        <v>0</v>
      </c>
      <c r="AJ502">
        <v>0</v>
      </c>
      <c r="AK502">
        <v>0</v>
      </c>
      <c r="AL502">
        <v>0</v>
      </c>
      <c r="AM502">
        <v>0</v>
      </c>
      <c r="AN502">
        <v>0</v>
      </c>
      <c r="AO502">
        <v>0</v>
      </c>
      <c r="AP502">
        <v>0</v>
      </c>
      <c r="AQ502">
        <v>0</v>
      </c>
      <c r="AR502">
        <v>0</v>
      </c>
      <c r="AS502">
        <v>0</v>
      </c>
      <c r="AT502">
        <v>0</v>
      </c>
    </row>
    <row r="503" spans="1:46">
      <c r="A503" t="s">
        <v>84</v>
      </c>
      <c r="B503">
        <v>1</v>
      </c>
      <c r="C503" t="s">
        <v>545</v>
      </c>
      <c r="D503">
        <v>1202</v>
      </c>
      <c r="E503">
        <v>0</v>
      </c>
      <c r="F503">
        <v>0</v>
      </c>
      <c r="G503">
        <v>0</v>
      </c>
      <c r="H503">
        <v>0</v>
      </c>
      <c r="I503">
        <v>0</v>
      </c>
      <c r="J503">
        <v>0</v>
      </c>
      <c r="K503">
        <v>0</v>
      </c>
      <c r="L503">
        <v>0</v>
      </c>
      <c r="M503">
        <v>0</v>
      </c>
      <c r="N503">
        <v>0</v>
      </c>
      <c r="O503">
        <v>0</v>
      </c>
      <c r="P503">
        <v>0</v>
      </c>
      <c r="Q503">
        <v>0</v>
      </c>
      <c r="R503">
        <v>0</v>
      </c>
      <c r="S503">
        <v>0</v>
      </c>
      <c r="T503">
        <v>0</v>
      </c>
      <c r="U503">
        <v>0</v>
      </c>
      <c r="V503">
        <v>0</v>
      </c>
      <c r="W503">
        <v>0</v>
      </c>
      <c r="X503">
        <v>0</v>
      </c>
      <c r="Y503">
        <v>0</v>
      </c>
      <c r="Z503">
        <v>0</v>
      </c>
      <c r="AA503">
        <v>0</v>
      </c>
      <c r="AB503">
        <v>0</v>
      </c>
      <c r="AC503">
        <v>0</v>
      </c>
      <c r="AD503">
        <v>0</v>
      </c>
      <c r="AE503">
        <v>0</v>
      </c>
      <c r="AF503">
        <v>0</v>
      </c>
      <c r="AG503">
        <v>0</v>
      </c>
      <c r="AH503">
        <v>0</v>
      </c>
      <c r="AI503">
        <v>0</v>
      </c>
      <c r="AJ503">
        <v>0</v>
      </c>
      <c r="AK503">
        <v>0</v>
      </c>
      <c r="AL503">
        <v>0</v>
      </c>
      <c r="AM503">
        <v>0</v>
      </c>
      <c r="AN503">
        <v>0</v>
      </c>
      <c r="AO503">
        <v>0</v>
      </c>
      <c r="AP503">
        <v>0</v>
      </c>
      <c r="AQ503">
        <v>0</v>
      </c>
      <c r="AR503">
        <v>0</v>
      </c>
      <c r="AS503">
        <v>0</v>
      </c>
      <c r="AT503">
        <v>0</v>
      </c>
    </row>
    <row r="504" spans="1:46">
      <c r="A504" t="s">
        <v>84</v>
      </c>
      <c r="B504">
        <v>1</v>
      </c>
      <c r="C504" t="s">
        <v>545</v>
      </c>
      <c r="D504">
        <v>1210</v>
      </c>
      <c r="E504">
        <v>0</v>
      </c>
      <c r="F504">
        <v>0</v>
      </c>
      <c r="G504">
        <v>0</v>
      </c>
      <c r="H504">
        <v>0</v>
      </c>
      <c r="I504">
        <v>0</v>
      </c>
      <c r="J504">
        <v>0</v>
      </c>
      <c r="K504">
        <v>0</v>
      </c>
      <c r="L504">
        <v>0</v>
      </c>
      <c r="M504">
        <v>0</v>
      </c>
      <c r="N504">
        <v>0</v>
      </c>
      <c r="O504">
        <v>0</v>
      </c>
      <c r="P504">
        <v>0</v>
      </c>
      <c r="Q504">
        <v>0</v>
      </c>
      <c r="R504">
        <v>0</v>
      </c>
      <c r="S504">
        <v>0</v>
      </c>
      <c r="T504">
        <v>2874.38</v>
      </c>
      <c r="U504">
        <v>2874.38</v>
      </c>
      <c r="V504">
        <v>0</v>
      </c>
      <c r="W504">
        <v>-2874.38</v>
      </c>
      <c r="X504">
        <v>-2718.38</v>
      </c>
      <c r="Y504">
        <v>1333.48</v>
      </c>
      <c r="Z504">
        <v>3374.96</v>
      </c>
      <c r="AA504">
        <v>1978.1</v>
      </c>
      <c r="AB504">
        <v>2430.7600000000002</v>
      </c>
      <c r="AC504">
        <v>24768.98</v>
      </c>
      <c r="AD504">
        <v>-5979.43</v>
      </c>
      <c r="AE504">
        <v>3186.38</v>
      </c>
      <c r="AF504">
        <v>0</v>
      </c>
      <c r="AG504">
        <v>0</v>
      </c>
      <c r="AH504">
        <v>0</v>
      </c>
      <c r="AI504">
        <v>0</v>
      </c>
      <c r="AJ504">
        <v>0</v>
      </c>
      <c r="AK504">
        <v>0</v>
      </c>
      <c r="AL504">
        <v>0</v>
      </c>
      <c r="AM504">
        <v>0</v>
      </c>
      <c r="AN504">
        <v>0</v>
      </c>
      <c r="AO504">
        <v>0</v>
      </c>
      <c r="AP504">
        <v>0</v>
      </c>
      <c r="AQ504">
        <v>0</v>
      </c>
      <c r="AR504">
        <v>0</v>
      </c>
      <c r="AS504">
        <v>0</v>
      </c>
      <c r="AT504">
        <v>0</v>
      </c>
    </row>
    <row r="505" spans="1:46">
      <c r="A505" t="s">
        <v>84</v>
      </c>
      <c r="B505">
        <v>1</v>
      </c>
      <c r="C505" t="s">
        <v>545</v>
      </c>
      <c r="D505">
        <v>1220</v>
      </c>
      <c r="E505">
        <v>0</v>
      </c>
      <c r="F505">
        <v>0</v>
      </c>
      <c r="G505">
        <v>0</v>
      </c>
      <c r="H505">
        <v>0</v>
      </c>
      <c r="I505">
        <v>0</v>
      </c>
      <c r="J505">
        <v>0</v>
      </c>
      <c r="K505">
        <v>0</v>
      </c>
      <c r="L505">
        <v>0</v>
      </c>
      <c r="M505">
        <v>0</v>
      </c>
      <c r="N505">
        <v>0</v>
      </c>
      <c r="O505">
        <v>0</v>
      </c>
      <c r="P505">
        <v>0</v>
      </c>
      <c r="Q505">
        <v>0</v>
      </c>
      <c r="R505">
        <v>0</v>
      </c>
      <c r="S505">
        <v>0</v>
      </c>
      <c r="T505">
        <v>0</v>
      </c>
      <c r="U505">
        <v>0</v>
      </c>
      <c r="V505">
        <v>0</v>
      </c>
      <c r="W505">
        <v>190151.41</v>
      </c>
      <c r="X505">
        <v>0</v>
      </c>
      <c r="Y505">
        <v>-190151.41</v>
      </c>
      <c r="Z505">
        <v>0</v>
      </c>
      <c r="AA505">
        <v>0</v>
      </c>
      <c r="AB505">
        <v>136</v>
      </c>
      <c r="AC505">
        <v>17569.62</v>
      </c>
      <c r="AD505">
        <v>0</v>
      </c>
      <c r="AE505">
        <v>0</v>
      </c>
      <c r="AF505">
        <v>0</v>
      </c>
      <c r="AG505">
        <v>0</v>
      </c>
      <c r="AH505">
        <v>0</v>
      </c>
      <c r="AI505">
        <v>0</v>
      </c>
      <c r="AJ505">
        <v>0</v>
      </c>
      <c r="AK505">
        <v>0</v>
      </c>
      <c r="AL505">
        <v>0</v>
      </c>
      <c r="AM505">
        <v>0</v>
      </c>
      <c r="AN505">
        <v>0</v>
      </c>
      <c r="AO505">
        <v>0</v>
      </c>
      <c r="AP505">
        <v>0</v>
      </c>
      <c r="AQ505">
        <v>0</v>
      </c>
      <c r="AR505">
        <v>0</v>
      </c>
      <c r="AS505">
        <v>0</v>
      </c>
      <c r="AT505">
        <v>0</v>
      </c>
    </row>
    <row r="506" spans="1:46">
      <c r="A506" t="s">
        <v>84</v>
      </c>
      <c r="B506">
        <v>1</v>
      </c>
      <c r="C506" t="s">
        <v>545</v>
      </c>
      <c r="D506">
        <v>1225</v>
      </c>
      <c r="E506">
        <v>0</v>
      </c>
      <c r="F506">
        <v>0</v>
      </c>
      <c r="G506">
        <v>0</v>
      </c>
      <c r="H506">
        <v>0</v>
      </c>
      <c r="I506">
        <v>0</v>
      </c>
      <c r="J506">
        <v>0</v>
      </c>
      <c r="K506">
        <v>0</v>
      </c>
      <c r="L506">
        <v>0</v>
      </c>
      <c r="M506">
        <v>0</v>
      </c>
      <c r="N506">
        <v>0</v>
      </c>
      <c r="O506">
        <v>0</v>
      </c>
      <c r="P506">
        <v>0</v>
      </c>
      <c r="Q506">
        <v>0</v>
      </c>
      <c r="R506">
        <v>0</v>
      </c>
      <c r="S506">
        <v>0</v>
      </c>
      <c r="T506">
        <v>0</v>
      </c>
      <c r="U506">
        <v>0</v>
      </c>
      <c r="V506">
        <v>0</v>
      </c>
      <c r="W506">
        <v>-64139.64</v>
      </c>
      <c r="X506">
        <v>0</v>
      </c>
      <c r="Y506">
        <v>0</v>
      </c>
      <c r="Z506">
        <v>0</v>
      </c>
      <c r="AA506">
        <v>0</v>
      </c>
      <c r="AB506">
        <v>0</v>
      </c>
      <c r="AC506">
        <v>0</v>
      </c>
      <c r="AD506">
        <v>0</v>
      </c>
      <c r="AE506">
        <v>2678.55</v>
      </c>
      <c r="AF506">
        <v>0</v>
      </c>
      <c r="AG506">
        <v>0</v>
      </c>
      <c r="AH506">
        <v>0</v>
      </c>
      <c r="AI506">
        <v>0</v>
      </c>
      <c r="AJ506">
        <v>0</v>
      </c>
      <c r="AK506">
        <v>0</v>
      </c>
      <c r="AL506">
        <v>0</v>
      </c>
      <c r="AM506">
        <v>0</v>
      </c>
      <c r="AN506">
        <v>0</v>
      </c>
      <c r="AO506">
        <v>0</v>
      </c>
      <c r="AP506">
        <v>0</v>
      </c>
      <c r="AQ506">
        <v>0</v>
      </c>
      <c r="AR506">
        <v>0</v>
      </c>
      <c r="AS506">
        <v>0</v>
      </c>
      <c r="AT506">
        <v>0</v>
      </c>
    </row>
    <row r="507" spans="1:46">
      <c r="A507" t="s">
        <v>84</v>
      </c>
      <c r="B507">
        <v>1</v>
      </c>
      <c r="C507" t="s">
        <v>545</v>
      </c>
      <c r="D507">
        <v>1250</v>
      </c>
      <c r="E507">
        <v>0</v>
      </c>
      <c r="F507">
        <v>0</v>
      </c>
      <c r="G507">
        <v>0</v>
      </c>
      <c r="H507">
        <v>0</v>
      </c>
      <c r="I507">
        <v>0</v>
      </c>
      <c r="J507">
        <v>0</v>
      </c>
      <c r="K507">
        <v>0</v>
      </c>
      <c r="L507">
        <v>0</v>
      </c>
      <c r="M507">
        <v>0</v>
      </c>
      <c r="N507">
        <v>0</v>
      </c>
      <c r="O507">
        <v>0</v>
      </c>
      <c r="P507">
        <v>0</v>
      </c>
      <c r="Q507">
        <v>0</v>
      </c>
      <c r="R507">
        <v>0</v>
      </c>
      <c r="S507">
        <v>0</v>
      </c>
      <c r="T507">
        <v>0</v>
      </c>
      <c r="U507">
        <v>0</v>
      </c>
      <c r="V507">
        <v>0</v>
      </c>
      <c r="W507">
        <v>-127958.54</v>
      </c>
      <c r="X507">
        <v>0</v>
      </c>
      <c r="Y507">
        <v>0</v>
      </c>
      <c r="Z507">
        <v>0</v>
      </c>
      <c r="AA507">
        <v>0</v>
      </c>
      <c r="AB507">
        <v>0</v>
      </c>
      <c r="AC507">
        <v>0</v>
      </c>
      <c r="AD507">
        <v>0</v>
      </c>
      <c r="AE507">
        <v>5343.71</v>
      </c>
      <c r="AF507">
        <v>0</v>
      </c>
      <c r="AG507">
        <v>0</v>
      </c>
      <c r="AH507">
        <v>0</v>
      </c>
      <c r="AI507">
        <v>0</v>
      </c>
      <c r="AJ507">
        <v>0</v>
      </c>
      <c r="AK507">
        <v>0</v>
      </c>
      <c r="AL507">
        <v>0</v>
      </c>
      <c r="AM507">
        <v>0</v>
      </c>
      <c r="AN507">
        <v>0</v>
      </c>
      <c r="AO507">
        <v>0</v>
      </c>
      <c r="AP507">
        <v>0</v>
      </c>
      <c r="AQ507">
        <v>0</v>
      </c>
      <c r="AR507">
        <v>0</v>
      </c>
      <c r="AS507">
        <v>0</v>
      </c>
      <c r="AT507">
        <v>0</v>
      </c>
    </row>
    <row r="508" spans="1:46">
      <c r="A508" t="s">
        <v>84</v>
      </c>
      <c r="B508">
        <v>1</v>
      </c>
      <c r="C508" t="s">
        <v>545</v>
      </c>
      <c r="D508">
        <v>1300</v>
      </c>
      <c r="E508">
        <v>0</v>
      </c>
      <c r="F508">
        <v>0</v>
      </c>
      <c r="G508">
        <v>0</v>
      </c>
      <c r="H508">
        <v>0</v>
      </c>
      <c r="I508">
        <v>0</v>
      </c>
      <c r="J508">
        <v>0</v>
      </c>
      <c r="K508">
        <v>0</v>
      </c>
      <c r="L508">
        <v>0</v>
      </c>
      <c r="M508">
        <v>0</v>
      </c>
      <c r="N508">
        <v>0</v>
      </c>
      <c r="O508">
        <v>0</v>
      </c>
      <c r="P508">
        <v>0</v>
      </c>
      <c r="Q508">
        <v>0</v>
      </c>
      <c r="R508">
        <v>0</v>
      </c>
      <c r="S508">
        <v>0</v>
      </c>
      <c r="T508">
        <v>-2752.47</v>
      </c>
      <c r="U508">
        <v>-2752.47</v>
      </c>
      <c r="V508">
        <v>2350.5300000000002</v>
      </c>
      <c r="W508">
        <v>855.57</v>
      </c>
      <c r="X508">
        <v>-3411.49</v>
      </c>
      <c r="Y508">
        <v>-3411.49</v>
      </c>
      <c r="Z508">
        <v>-3411.49</v>
      </c>
      <c r="AA508">
        <v>-3411.49</v>
      </c>
      <c r="AB508">
        <v>-3411.49</v>
      </c>
      <c r="AC508">
        <v>-3411.49</v>
      </c>
      <c r="AD508">
        <v>19483.87</v>
      </c>
      <c r="AE508">
        <v>-2513.7800000000002</v>
      </c>
      <c r="AF508">
        <v>0</v>
      </c>
      <c r="AG508">
        <v>0</v>
      </c>
      <c r="AH508">
        <v>0</v>
      </c>
      <c r="AI508">
        <v>0</v>
      </c>
      <c r="AJ508">
        <v>0</v>
      </c>
      <c r="AK508">
        <v>0</v>
      </c>
      <c r="AL508">
        <v>0</v>
      </c>
      <c r="AM508">
        <v>0</v>
      </c>
      <c r="AN508">
        <v>0</v>
      </c>
      <c r="AO508">
        <v>0</v>
      </c>
      <c r="AP508">
        <v>0</v>
      </c>
      <c r="AQ508">
        <v>0</v>
      </c>
      <c r="AR508">
        <v>0</v>
      </c>
      <c r="AS508">
        <v>0</v>
      </c>
      <c r="AT508">
        <v>0</v>
      </c>
    </row>
    <row r="509" spans="1:46">
      <c r="A509" t="s">
        <v>84</v>
      </c>
      <c r="B509">
        <v>1</v>
      </c>
      <c r="C509" t="s">
        <v>545</v>
      </c>
      <c r="D509">
        <v>1410</v>
      </c>
      <c r="E509">
        <v>0</v>
      </c>
      <c r="F509">
        <v>0</v>
      </c>
      <c r="G509">
        <v>0</v>
      </c>
      <c r="H509">
        <v>0</v>
      </c>
      <c r="I509">
        <v>0</v>
      </c>
      <c r="J509">
        <v>0</v>
      </c>
      <c r="K509">
        <v>0</v>
      </c>
      <c r="L509">
        <v>0</v>
      </c>
      <c r="M509">
        <v>0</v>
      </c>
      <c r="N509">
        <v>0</v>
      </c>
      <c r="O509">
        <v>0</v>
      </c>
      <c r="P509">
        <v>0</v>
      </c>
      <c r="Q509">
        <v>0</v>
      </c>
      <c r="R509">
        <v>0</v>
      </c>
      <c r="S509">
        <v>0</v>
      </c>
      <c r="T509">
        <v>0</v>
      </c>
      <c r="U509">
        <v>0</v>
      </c>
      <c r="V509">
        <v>0</v>
      </c>
      <c r="W509">
        <v>0</v>
      </c>
      <c r="X509">
        <v>0</v>
      </c>
      <c r="Y509">
        <v>0</v>
      </c>
      <c r="Z509">
        <v>0</v>
      </c>
      <c r="AA509">
        <v>0</v>
      </c>
      <c r="AB509">
        <v>0</v>
      </c>
      <c r="AC509">
        <v>0</v>
      </c>
      <c r="AD509">
        <v>4901.38</v>
      </c>
      <c r="AE509">
        <v>23084.37</v>
      </c>
      <c r="AF509">
        <v>0</v>
      </c>
      <c r="AG509">
        <v>0</v>
      </c>
      <c r="AH509">
        <v>0</v>
      </c>
      <c r="AI509">
        <v>0</v>
      </c>
      <c r="AJ509">
        <v>0</v>
      </c>
      <c r="AK509">
        <v>0</v>
      </c>
      <c r="AL509">
        <v>0</v>
      </c>
      <c r="AM509">
        <v>0</v>
      </c>
      <c r="AN509">
        <v>0</v>
      </c>
      <c r="AO509">
        <v>0</v>
      </c>
      <c r="AP509">
        <v>0</v>
      </c>
      <c r="AQ509">
        <v>0</v>
      </c>
      <c r="AR509">
        <v>0</v>
      </c>
      <c r="AS509">
        <v>0</v>
      </c>
      <c r="AT509">
        <v>0</v>
      </c>
    </row>
    <row r="510" spans="1:46">
      <c r="A510" t="s">
        <v>84</v>
      </c>
      <c r="B510">
        <v>1</v>
      </c>
      <c r="C510" t="s">
        <v>545</v>
      </c>
      <c r="D510">
        <v>1415</v>
      </c>
      <c r="E510">
        <v>0</v>
      </c>
      <c r="F510">
        <v>0</v>
      </c>
      <c r="G510">
        <v>0</v>
      </c>
      <c r="H510">
        <v>0</v>
      </c>
      <c r="I510">
        <v>0</v>
      </c>
      <c r="J510">
        <v>0</v>
      </c>
      <c r="K510">
        <v>0</v>
      </c>
      <c r="L510">
        <v>0</v>
      </c>
      <c r="M510">
        <v>0</v>
      </c>
      <c r="N510">
        <v>0</v>
      </c>
      <c r="O510">
        <v>0</v>
      </c>
      <c r="P510">
        <v>0</v>
      </c>
      <c r="Q510">
        <v>0</v>
      </c>
      <c r="R510">
        <v>0</v>
      </c>
      <c r="S510">
        <v>0</v>
      </c>
      <c r="T510">
        <v>0</v>
      </c>
      <c r="U510">
        <v>0</v>
      </c>
      <c r="V510">
        <v>0</v>
      </c>
      <c r="W510">
        <v>0</v>
      </c>
      <c r="X510">
        <v>0</v>
      </c>
      <c r="Y510">
        <v>0</v>
      </c>
      <c r="Z510">
        <v>0</v>
      </c>
      <c r="AA510">
        <v>0</v>
      </c>
      <c r="AB510">
        <v>0</v>
      </c>
      <c r="AC510">
        <v>0</v>
      </c>
      <c r="AD510">
        <v>0</v>
      </c>
      <c r="AE510">
        <v>-33396.019999999997</v>
      </c>
      <c r="AF510">
        <v>0</v>
      </c>
      <c r="AG510">
        <v>0</v>
      </c>
      <c r="AH510">
        <v>0</v>
      </c>
      <c r="AI510">
        <v>0</v>
      </c>
      <c r="AJ510">
        <v>0</v>
      </c>
      <c r="AK510">
        <v>0</v>
      </c>
      <c r="AL510">
        <v>0</v>
      </c>
      <c r="AM510">
        <v>0</v>
      </c>
      <c r="AN510">
        <v>0</v>
      </c>
      <c r="AO510">
        <v>0</v>
      </c>
      <c r="AP510">
        <v>0</v>
      </c>
      <c r="AQ510">
        <v>0</v>
      </c>
      <c r="AR510">
        <v>0</v>
      </c>
      <c r="AS510">
        <v>0</v>
      </c>
      <c r="AT510">
        <v>0</v>
      </c>
    </row>
    <row r="511" spans="1:46">
      <c r="A511" t="s">
        <v>84</v>
      </c>
      <c r="B511">
        <v>1</v>
      </c>
      <c r="C511" t="s">
        <v>545</v>
      </c>
      <c r="D511">
        <v>1420</v>
      </c>
      <c r="E511">
        <v>0</v>
      </c>
      <c r="F511">
        <v>0</v>
      </c>
      <c r="G511">
        <v>0</v>
      </c>
      <c r="H511">
        <v>0</v>
      </c>
      <c r="I511">
        <v>0</v>
      </c>
      <c r="J511">
        <v>0</v>
      </c>
      <c r="K511">
        <v>0</v>
      </c>
      <c r="L511">
        <v>0</v>
      </c>
      <c r="M511">
        <v>0</v>
      </c>
      <c r="N511">
        <v>0</v>
      </c>
      <c r="O511">
        <v>0</v>
      </c>
      <c r="P511">
        <v>0</v>
      </c>
      <c r="Q511">
        <v>0</v>
      </c>
      <c r="R511">
        <v>0</v>
      </c>
      <c r="S511">
        <v>0</v>
      </c>
      <c r="T511">
        <v>0</v>
      </c>
      <c r="U511">
        <v>0</v>
      </c>
      <c r="V511">
        <v>0</v>
      </c>
      <c r="W511">
        <v>0</v>
      </c>
      <c r="X511">
        <v>0</v>
      </c>
      <c r="Y511">
        <v>0</v>
      </c>
      <c r="Z511">
        <v>0</v>
      </c>
      <c r="AA511">
        <v>3106.56</v>
      </c>
      <c r="AB511">
        <v>0</v>
      </c>
      <c r="AC511">
        <v>0</v>
      </c>
      <c r="AD511">
        <v>0</v>
      </c>
      <c r="AE511">
        <v>0</v>
      </c>
      <c r="AF511">
        <v>0</v>
      </c>
      <c r="AG511">
        <v>0</v>
      </c>
      <c r="AH511">
        <v>0</v>
      </c>
      <c r="AI511">
        <v>0</v>
      </c>
      <c r="AJ511">
        <v>0</v>
      </c>
      <c r="AK511">
        <v>0</v>
      </c>
      <c r="AL511">
        <v>0</v>
      </c>
      <c r="AM511">
        <v>0</v>
      </c>
      <c r="AN511">
        <v>0</v>
      </c>
      <c r="AO511">
        <v>0</v>
      </c>
      <c r="AP511">
        <v>0</v>
      </c>
      <c r="AQ511">
        <v>0</v>
      </c>
      <c r="AR511">
        <v>0</v>
      </c>
      <c r="AS511">
        <v>0</v>
      </c>
      <c r="AT511">
        <v>0</v>
      </c>
    </row>
    <row r="512" spans="1:46">
      <c r="A512" t="s">
        <v>84</v>
      </c>
      <c r="B512">
        <v>1</v>
      </c>
      <c r="C512" t="s">
        <v>545</v>
      </c>
      <c r="D512">
        <v>1425</v>
      </c>
      <c r="E512">
        <v>0</v>
      </c>
      <c r="F512">
        <v>0</v>
      </c>
      <c r="G512">
        <v>0</v>
      </c>
      <c r="H512">
        <v>0</v>
      </c>
      <c r="I512">
        <v>0</v>
      </c>
      <c r="J512">
        <v>0</v>
      </c>
      <c r="K512">
        <v>0</v>
      </c>
      <c r="L512">
        <v>0</v>
      </c>
      <c r="M512">
        <v>0</v>
      </c>
      <c r="N512">
        <v>0</v>
      </c>
      <c r="O512">
        <v>0</v>
      </c>
      <c r="P512">
        <v>0</v>
      </c>
      <c r="Q512">
        <v>0</v>
      </c>
      <c r="R512">
        <v>0</v>
      </c>
      <c r="S512">
        <v>0</v>
      </c>
      <c r="T512">
        <v>0</v>
      </c>
      <c r="U512">
        <v>0</v>
      </c>
      <c r="V512">
        <v>0</v>
      </c>
      <c r="W512">
        <v>0</v>
      </c>
      <c r="X512">
        <v>0</v>
      </c>
      <c r="Y512">
        <v>0</v>
      </c>
      <c r="Z512">
        <v>0</v>
      </c>
      <c r="AA512">
        <v>0</v>
      </c>
      <c r="AB512">
        <v>0</v>
      </c>
      <c r="AC512">
        <v>0</v>
      </c>
      <c r="AD512">
        <v>0</v>
      </c>
      <c r="AE512">
        <v>-1602.55</v>
      </c>
      <c r="AF512">
        <v>0</v>
      </c>
      <c r="AG512">
        <v>0</v>
      </c>
      <c r="AH512">
        <v>0</v>
      </c>
      <c r="AI512">
        <v>0</v>
      </c>
      <c r="AJ512">
        <v>0</v>
      </c>
      <c r="AK512">
        <v>0</v>
      </c>
      <c r="AL512">
        <v>0</v>
      </c>
      <c r="AM512">
        <v>0</v>
      </c>
      <c r="AN512">
        <v>0</v>
      </c>
      <c r="AO512">
        <v>0</v>
      </c>
      <c r="AP512">
        <v>0</v>
      </c>
      <c r="AQ512">
        <v>0</v>
      </c>
      <c r="AR512">
        <v>0</v>
      </c>
      <c r="AS512">
        <v>0</v>
      </c>
      <c r="AT512">
        <v>0</v>
      </c>
    </row>
    <row r="513" spans="1:46">
      <c r="A513" t="s">
        <v>84</v>
      </c>
      <c r="B513">
        <v>1</v>
      </c>
      <c r="C513" t="s">
        <v>545</v>
      </c>
      <c r="D513">
        <v>1445</v>
      </c>
      <c r="E513">
        <v>0</v>
      </c>
      <c r="F513">
        <v>0</v>
      </c>
      <c r="G513">
        <v>0</v>
      </c>
      <c r="H513">
        <v>0</v>
      </c>
      <c r="I513">
        <v>0</v>
      </c>
      <c r="J513">
        <v>0</v>
      </c>
      <c r="K513">
        <v>0</v>
      </c>
      <c r="L513">
        <v>0</v>
      </c>
      <c r="M513">
        <v>0</v>
      </c>
      <c r="N513">
        <v>0</v>
      </c>
      <c r="O513">
        <v>0</v>
      </c>
      <c r="P513">
        <v>0</v>
      </c>
      <c r="Q513">
        <v>0</v>
      </c>
      <c r="R513">
        <v>0</v>
      </c>
      <c r="S513">
        <v>0</v>
      </c>
      <c r="T513">
        <v>0</v>
      </c>
      <c r="U513">
        <v>0</v>
      </c>
      <c r="V513">
        <v>0</v>
      </c>
      <c r="W513">
        <v>0</v>
      </c>
      <c r="X513">
        <v>0</v>
      </c>
      <c r="Y513">
        <v>0</v>
      </c>
      <c r="Z513">
        <v>0</v>
      </c>
      <c r="AA513">
        <v>0</v>
      </c>
      <c r="AB513">
        <v>0</v>
      </c>
      <c r="AC513">
        <v>0</v>
      </c>
      <c r="AD513">
        <v>0</v>
      </c>
      <c r="AE513">
        <v>-43064.52</v>
      </c>
      <c r="AF513">
        <v>0</v>
      </c>
      <c r="AG513">
        <v>0</v>
      </c>
      <c r="AH513">
        <v>0</v>
      </c>
      <c r="AI513">
        <v>0</v>
      </c>
      <c r="AJ513">
        <v>0</v>
      </c>
      <c r="AK513">
        <v>0</v>
      </c>
      <c r="AL513">
        <v>0</v>
      </c>
      <c r="AM513">
        <v>0</v>
      </c>
      <c r="AN513">
        <v>0</v>
      </c>
      <c r="AO513">
        <v>0</v>
      </c>
      <c r="AP513">
        <v>0</v>
      </c>
      <c r="AQ513">
        <v>0</v>
      </c>
      <c r="AR513">
        <v>0</v>
      </c>
      <c r="AS513">
        <v>0</v>
      </c>
      <c r="AT513">
        <v>0</v>
      </c>
    </row>
    <row r="514" spans="1:46">
      <c r="A514" t="s">
        <v>84</v>
      </c>
      <c r="B514">
        <v>1</v>
      </c>
      <c r="C514" t="s">
        <v>545</v>
      </c>
      <c r="D514">
        <v>1447</v>
      </c>
      <c r="E514">
        <v>0</v>
      </c>
      <c r="F514">
        <v>0</v>
      </c>
      <c r="G514">
        <v>0</v>
      </c>
      <c r="H514">
        <v>0</v>
      </c>
      <c r="I514">
        <v>0</v>
      </c>
      <c r="J514">
        <v>0</v>
      </c>
      <c r="K514">
        <v>0</v>
      </c>
      <c r="L514">
        <v>0</v>
      </c>
      <c r="M514">
        <v>0</v>
      </c>
      <c r="N514">
        <v>0</v>
      </c>
      <c r="O514">
        <v>0</v>
      </c>
      <c r="P514">
        <v>0</v>
      </c>
      <c r="Q514">
        <v>0</v>
      </c>
      <c r="R514">
        <v>0</v>
      </c>
      <c r="S514">
        <v>0</v>
      </c>
      <c r="T514">
        <v>0</v>
      </c>
      <c r="U514">
        <v>0</v>
      </c>
      <c r="V514">
        <v>0</v>
      </c>
      <c r="W514">
        <v>0</v>
      </c>
      <c r="X514">
        <v>0</v>
      </c>
      <c r="Y514">
        <v>0</v>
      </c>
      <c r="Z514">
        <v>0</v>
      </c>
      <c r="AA514">
        <v>0</v>
      </c>
      <c r="AB514">
        <v>0</v>
      </c>
      <c r="AC514">
        <v>0</v>
      </c>
      <c r="AD514">
        <v>0</v>
      </c>
      <c r="AE514">
        <v>-232541.46</v>
      </c>
      <c r="AF514">
        <v>0</v>
      </c>
      <c r="AG514">
        <v>0</v>
      </c>
      <c r="AH514">
        <v>0</v>
      </c>
      <c r="AI514">
        <v>0</v>
      </c>
      <c r="AJ514">
        <v>0</v>
      </c>
      <c r="AK514">
        <v>0</v>
      </c>
      <c r="AL514">
        <v>0</v>
      </c>
      <c r="AM514">
        <v>0</v>
      </c>
      <c r="AN514">
        <v>0</v>
      </c>
      <c r="AO514">
        <v>0</v>
      </c>
      <c r="AP514">
        <v>0</v>
      </c>
      <c r="AQ514">
        <v>0</v>
      </c>
      <c r="AR514">
        <v>0</v>
      </c>
      <c r="AS514">
        <v>0</v>
      </c>
      <c r="AT514">
        <v>0</v>
      </c>
    </row>
    <row r="515" spans="1:46">
      <c r="A515" t="s">
        <v>84</v>
      </c>
      <c r="B515">
        <v>1</v>
      </c>
      <c r="C515" t="s">
        <v>545</v>
      </c>
      <c r="D515">
        <v>1455</v>
      </c>
      <c r="E515">
        <v>0</v>
      </c>
      <c r="F515">
        <v>0</v>
      </c>
      <c r="G515">
        <v>0</v>
      </c>
      <c r="H515">
        <v>0</v>
      </c>
      <c r="I515">
        <v>0</v>
      </c>
      <c r="J515">
        <v>0</v>
      </c>
      <c r="K515">
        <v>0</v>
      </c>
      <c r="L515">
        <v>0</v>
      </c>
      <c r="M515">
        <v>0</v>
      </c>
      <c r="N515">
        <v>0</v>
      </c>
      <c r="O515">
        <v>0</v>
      </c>
      <c r="P515">
        <v>0</v>
      </c>
      <c r="Q515">
        <v>0</v>
      </c>
      <c r="R515">
        <v>0</v>
      </c>
      <c r="S515">
        <v>0</v>
      </c>
      <c r="T515">
        <v>0</v>
      </c>
      <c r="U515">
        <v>0</v>
      </c>
      <c r="V515">
        <v>0</v>
      </c>
      <c r="W515">
        <v>0</v>
      </c>
      <c r="X515">
        <v>0</v>
      </c>
      <c r="Y515">
        <v>0</v>
      </c>
      <c r="Z515">
        <v>0</v>
      </c>
      <c r="AA515">
        <v>0</v>
      </c>
      <c r="AB515">
        <v>0</v>
      </c>
      <c r="AC515">
        <v>0</v>
      </c>
      <c r="AD515">
        <v>0</v>
      </c>
      <c r="AE515">
        <v>-13540.86</v>
      </c>
      <c r="AF515">
        <v>0</v>
      </c>
      <c r="AG515">
        <v>0</v>
      </c>
      <c r="AH515">
        <v>0</v>
      </c>
      <c r="AI515">
        <v>0</v>
      </c>
      <c r="AJ515">
        <v>0</v>
      </c>
      <c r="AK515">
        <v>0</v>
      </c>
      <c r="AL515">
        <v>0</v>
      </c>
      <c r="AM515">
        <v>0</v>
      </c>
      <c r="AN515">
        <v>0</v>
      </c>
      <c r="AO515">
        <v>0</v>
      </c>
      <c r="AP515">
        <v>0</v>
      </c>
      <c r="AQ515">
        <v>0</v>
      </c>
      <c r="AR515">
        <v>0</v>
      </c>
      <c r="AS515">
        <v>0</v>
      </c>
      <c r="AT515">
        <v>0</v>
      </c>
    </row>
    <row r="516" spans="1:46">
      <c r="A516" t="s">
        <v>84</v>
      </c>
      <c r="B516">
        <v>1</v>
      </c>
      <c r="C516" t="s">
        <v>545</v>
      </c>
      <c r="D516">
        <v>1465</v>
      </c>
      <c r="E516">
        <v>0</v>
      </c>
      <c r="F516">
        <v>0</v>
      </c>
      <c r="G516">
        <v>0</v>
      </c>
      <c r="H516">
        <v>0</v>
      </c>
      <c r="I516">
        <v>0</v>
      </c>
      <c r="J516">
        <v>0</v>
      </c>
      <c r="K516">
        <v>0</v>
      </c>
      <c r="L516">
        <v>0</v>
      </c>
      <c r="M516">
        <v>0</v>
      </c>
      <c r="N516">
        <v>0</v>
      </c>
      <c r="O516">
        <v>0</v>
      </c>
      <c r="P516">
        <v>0</v>
      </c>
      <c r="Q516">
        <v>0</v>
      </c>
      <c r="R516">
        <v>0</v>
      </c>
      <c r="S516">
        <v>0</v>
      </c>
      <c r="T516">
        <v>0</v>
      </c>
      <c r="U516">
        <v>0</v>
      </c>
      <c r="V516">
        <v>0</v>
      </c>
      <c r="W516">
        <v>0</v>
      </c>
      <c r="X516">
        <v>0</v>
      </c>
      <c r="Y516">
        <v>0</v>
      </c>
      <c r="Z516">
        <v>0</v>
      </c>
      <c r="AA516">
        <v>0</v>
      </c>
      <c r="AB516">
        <v>0</v>
      </c>
      <c r="AC516">
        <v>0</v>
      </c>
      <c r="AD516">
        <v>0</v>
      </c>
      <c r="AE516">
        <v>-18653.48</v>
      </c>
      <c r="AF516">
        <v>0</v>
      </c>
      <c r="AG516">
        <v>0</v>
      </c>
      <c r="AH516">
        <v>0</v>
      </c>
      <c r="AI516">
        <v>0</v>
      </c>
      <c r="AJ516">
        <v>0</v>
      </c>
      <c r="AK516">
        <v>0</v>
      </c>
      <c r="AL516">
        <v>0</v>
      </c>
      <c r="AM516">
        <v>0</v>
      </c>
      <c r="AN516">
        <v>0</v>
      </c>
      <c r="AO516">
        <v>0</v>
      </c>
      <c r="AP516">
        <v>0</v>
      </c>
      <c r="AQ516">
        <v>0</v>
      </c>
      <c r="AR516">
        <v>0</v>
      </c>
      <c r="AS516">
        <v>0</v>
      </c>
      <c r="AT516">
        <v>0</v>
      </c>
    </row>
    <row r="517" spans="1:46">
      <c r="A517" t="s">
        <v>84</v>
      </c>
      <c r="B517">
        <v>1</v>
      </c>
      <c r="C517" t="s">
        <v>545</v>
      </c>
      <c r="D517">
        <v>2025</v>
      </c>
      <c r="E517">
        <v>0</v>
      </c>
      <c r="F517">
        <v>0</v>
      </c>
      <c r="G517">
        <v>0</v>
      </c>
      <c r="H517">
        <v>0</v>
      </c>
      <c r="I517">
        <v>0</v>
      </c>
      <c r="J517">
        <v>0</v>
      </c>
      <c r="K517">
        <v>0</v>
      </c>
      <c r="L517">
        <v>0</v>
      </c>
      <c r="M517">
        <v>0</v>
      </c>
      <c r="N517">
        <v>0</v>
      </c>
      <c r="O517">
        <v>0</v>
      </c>
      <c r="P517">
        <v>0</v>
      </c>
      <c r="Q517">
        <v>0</v>
      </c>
      <c r="R517">
        <v>0</v>
      </c>
      <c r="S517">
        <v>0</v>
      </c>
      <c r="T517">
        <v>-33.450000000000003</v>
      </c>
      <c r="U517">
        <v>125</v>
      </c>
      <c r="V517">
        <v>400</v>
      </c>
      <c r="W517">
        <v>-506.02</v>
      </c>
      <c r="X517">
        <v>361.25</v>
      </c>
      <c r="Y517">
        <v>-505.23</v>
      </c>
      <c r="Z517">
        <v>235.99</v>
      </c>
      <c r="AA517">
        <v>455.92</v>
      </c>
      <c r="AB517">
        <v>135</v>
      </c>
      <c r="AC517">
        <v>-578.9</v>
      </c>
      <c r="AD517">
        <v>185.23</v>
      </c>
      <c r="AE517">
        <v>162.5</v>
      </c>
      <c r="AF517">
        <v>0</v>
      </c>
      <c r="AG517">
        <v>0</v>
      </c>
      <c r="AH517">
        <v>0</v>
      </c>
      <c r="AI517">
        <v>0</v>
      </c>
      <c r="AJ517">
        <v>0</v>
      </c>
      <c r="AK517">
        <v>0</v>
      </c>
      <c r="AL517">
        <v>0</v>
      </c>
      <c r="AM517">
        <v>0</v>
      </c>
      <c r="AN517">
        <v>0</v>
      </c>
      <c r="AO517">
        <v>0</v>
      </c>
      <c r="AP517">
        <v>0</v>
      </c>
      <c r="AQ517">
        <v>0</v>
      </c>
      <c r="AR517">
        <v>0</v>
      </c>
      <c r="AS517">
        <v>0</v>
      </c>
      <c r="AT517">
        <v>0</v>
      </c>
    </row>
    <row r="518" spans="1:46">
      <c r="A518" t="s">
        <v>84</v>
      </c>
      <c r="B518">
        <v>1</v>
      </c>
      <c r="C518" t="s">
        <v>545</v>
      </c>
      <c r="D518">
        <v>2050</v>
      </c>
      <c r="E518">
        <v>0</v>
      </c>
      <c r="F518">
        <v>0</v>
      </c>
      <c r="G518">
        <v>0</v>
      </c>
      <c r="H518">
        <v>0</v>
      </c>
      <c r="I518">
        <v>0</v>
      </c>
      <c r="J518">
        <v>0</v>
      </c>
      <c r="K518">
        <v>0</v>
      </c>
      <c r="L518">
        <v>0</v>
      </c>
      <c r="M518">
        <v>0</v>
      </c>
      <c r="N518">
        <v>0</v>
      </c>
      <c r="O518">
        <v>0</v>
      </c>
      <c r="P518">
        <v>0</v>
      </c>
      <c r="Q518">
        <v>0</v>
      </c>
      <c r="R518">
        <v>0</v>
      </c>
      <c r="S518">
        <v>0</v>
      </c>
      <c r="T518">
        <v>-66.8</v>
      </c>
      <c r="U518">
        <v>249.38</v>
      </c>
      <c r="V518">
        <v>798.01</v>
      </c>
      <c r="W518">
        <v>-1009.51</v>
      </c>
      <c r="X518">
        <v>720.72</v>
      </c>
      <c r="Y518">
        <v>-1007.98</v>
      </c>
      <c r="Z518">
        <v>470.82</v>
      </c>
      <c r="AA518">
        <v>909.57</v>
      </c>
      <c r="AB518">
        <v>269.33</v>
      </c>
      <c r="AC518">
        <v>-1154.92</v>
      </c>
      <c r="AD518">
        <v>369.55</v>
      </c>
      <c r="AE518">
        <v>324.20999999999998</v>
      </c>
      <c r="AF518">
        <v>0</v>
      </c>
      <c r="AG518">
        <v>0</v>
      </c>
      <c r="AH518">
        <v>0</v>
      </c>
      <c r="AI518">
        <v>0</v>
      </c>
      <c r="AJ518">
        <v>0</v>
      </c>
      <c r="AK518">
        <v>0</v>
      </c>
      <c r="AL518">
        <v>0</v>
      </c>
      <c r="AM518">
        <v>0</v>
      </c>
      <c r="AN518">
        <v>0</v>
      </c>
      <c r="AO518">
        <v>0</v>
      </c>
      <c r="AP518">
        <v>0</v>
      </c>
      <c r="AQ518">
        <v>0</v>
      </c>
      <c r="AR518">
        <v>0</v>
      </c>
      <c r="AS518">
        <v>0</v>
      </c>
      <c r="AT518">
        <v>0</v>
      </c>
    </row>
    <row r="519" spans="1:46">
      <c r="A519" t="s">
        <v>84</v>
      </c>
      <c r="B519">
        <v>1</v>
      </c>
      <c r="C519" t="s">
        <v>545</v>
      </c>
      <c r="D519">
        <v>2100</v>
      </c>
      <c r="E519">
        <v>0</v>
      </c>
      <c r="F519">
        <v>0</v>
      </c>
      <c r="G519">
        <v>0</v>
      </c>
      <c r="H519">
        <v>0</v>
      </c>
      <c r="I519">
        <v>0</v>
      </c>
      <c r="J519">
        <v>0</v>
      </c>
      <c r="K519">
        <v>0</v>
      </c>
      <c r="L519">
        <v>0</v>
      </c>
      <c r="M519">
        <v>0</v>
      </c>
      <c r="N519">
        <v>0</v>
      </c>
      <c r="O519">
        <v>0</v>
      </c>
      <c r="P519">
        <v>0</v>
      </c>
      <c r="Q519">
        <v>0</v>
      </c>
      <c r="R519">
        <v>0</v>
      </c>
      <c r="S519">
        <v>0</v>
      </c>
      <c r="T519">
        <v>-353400.55</v>
      </c>
      <c r="U519">
        <v>-276189.08</v>
      </c>
      <c r="V519">
        <v>-4826.03</v>
      </c>
      <c r="W519">
        <v>-5129.41</v>
      </c>
      <c r="X519">
        <v>1379389.91</v>
      </c>
      <c r="Y519">
        <v>-1202302.96</v>
      </c>
      <c r="Z519">
        <v>-116962.77</v>
      </c>
      <c r="AA519">
        <v>-68943.12</v>
      </c>
      <c r="AB519">
        <v>-150.44999999999999</v>
      </c>
      <c r="AC519">
        <v>34945.660000000003</v>
      </c>
      <c r="AD519">
        <v>12418.57</v>
      </c>
      <c r="AE519">
        <v>848478.56</v>
      </c>
      <c r="AF519">
        <v>0</v>
      </c>
      <c r="AG519">
        <v>0</v>
      </c>
      <c r="AH519">
        <v>0</v>
      </c>
      <c r="AI519">
        <v>0</v>
      </c>
      <c r="AJ519">
        <v>0</v>
      </c>
      <c r="AK519">
        <v>0</v>
      </c>
      <c r="AL519">
        <v>0</v>
      </c>
      <c r="AM519">
        <v>0</v>
      </c>
      <c r="AN519">
        <v>0</v>
      </c>
      <c r="AO519">
        <v>0</v>
      </c>
      <c r="AP519">
        <v>0</v>
      </c>
      <c r="AQ519">
        <v>0</v>
      </c>
      <c r="AR519">
        <v>0</v>
      </c>
      <c r="AS519">
        <v>0</v>
      </c>
      <c r="AT519">
        <v>0</v>
      </c>
    </row>
    <row r="520" spans="1:46">
      <c r="A520" t="s">
        <v>84</v>
      </c>
      <c r="B520">
        <v>1</v>
      </c>
      <c r="C520" t="s">
        <v>545</v>
      </c>
      <c r="D520">
        <v>2101</v>
      </c>
      <c r="E520">
        <v>0</v>
      </c>
      <c r="F520">
        <v>0</v>
      </c>
      <c r="G520">
        <v>0</v>
      </c>
      <c r="H520">
        <v>0</v>
      </c>
      <c r="I520">
        <v>0</v>
      </c>
      <c r="J520">
        <v>0</v>
      </c>
      <c r="K520">
        <v>0</v>
      </c>
      <c r="L520">
        <v>0</v>
      </c>
      <c r="M520">
        <v>0</v>
      </c>
      <c r="N520">
        <v>0</v>
      </c>
      <c r="O520">
        <v>0</v>
      </c>
      <c r="P520">
        <v>0</v>
      </c>
      <c r="Q520">
        <v>0</v>
      </c>
      <c r="R520">
        <v>0</v>
      </c>
      <c r="S520">
        <v>0</v>
      </c>
      <c r="T520">
        <v>0</v>
      </c>
      <c r="U520">
        <v>0</v>
      </c>
      <c r="V520">
        <v>0</v>
      </c>
      <c r="W520">
        <v>0</v>
      </c>
      <c r="X520">
        <v>0</v>
      </c>
      <c r="Y520">
        <v>0</v>
      </c>
      <c r="Z520">
        <v>0</v>
      </c>
      <c r="AA520">
        <v>0</v>
      </c>
      <c r="AB520">
        <v>0</v>
      </c>
      <c r="AC520">
        <v>0</v>
      </c>
      <c r="AD520">
        <v>0</v>
      </c>
      <c r="AE520">
        <v>0</v>
      </c>
      <c r="AF520">
        <v>0</v>
      </c>
      <c r="AG520">
        <v>0</v>
      </c>
      <c r="AH520">
        <v>0</v>
      </c>
      <c r="AI520">
        <v>0</v>
      </c>
      <c r="AJ520">
        <v>0</v>
      </c>
      <c r="AK520">
        <v>0</v>
      </c>
      <c r="AL520">
        <v>0</v>
      </c>
      <c r="AM520">
        <v>0</v>
      </c>
      <c r="AN520">
        <v>0</v>
      </c>
      <c r="AO520">
        <v>0</v>
      </c>
      <c r="AP520">
        <v>0</v>
      </c>
      <c r="AQ520">
        <v>0</v>
      </c>
      <c r="AR520">
        <v>0</v>
      </c>
      <c r="AS520">
        <v>0</v>
      </c>
      <c r="AT520">
        <v>0</v>
      </c>
    </row>
    <row r="521" spans="1:46">
      <c r="A521" t="s">
        <v>84</v>
      </c>
      <c r="B521">
        <v>1</v>
      </c>
      <c r="C521" t="s">
        <v>545</v>
      </c>
      <c r="D521">
        <v>2104</v>
      </c>
      <c r="E521">
        <v>0</v>
      </c>
      <c r="F521">
        <v>0</v>
      </c>
      <c r="G521">
        <v>0</v>
      </c>
      <c r="H521">
        <v>0</v>
      </c>
      <c r="I521">
        <v>0</v>
      </c>
      <c r="J521">
        <v>0</v>
      </c>
      <c r="K521">
        <v>0</v>
      </c>
      <c r="L521">
        <v>0</v>
      </c>
      <c r="M521">
        <v>0</v>
      </c>
      <c r="N521">
        <v>0</v>
      </c>
      <c r="O521">
        <v>0</v>
      </c>
      <c r="P521">
        <v>0</v>
      </c>
      <c r="Q521">
        <v>0</v>
      </c>
      <c r="R521">
        <v>0</v>
      </c>
      <c r="S521">
        <v>0</v>
      </c>
      <c r="T521">
        <v>0</v>
      </c>
      <c r="U521">
        <v>0</v>
      </c>
      <c r="V521">
        <v>0</v>
      </c>
      <c r="W521">
        <v>48548.71</v>
      </c>
      <c r="X521">
        <v>-3838.71</v>
      </c>
      <c r="Y521">
        <v>-44710</v>
      </c>
      <c r="Z521">
        <v>0</v>
      </c>
      <c r="AA521">
        <v>0</v>
      </c>
      <c r="AB521">
        <v>0</v>
      </c>
      <c r="AC521">
        <v>13237.69</v>
      </c>
      <c r="AD521">
        <v>28814.7</v>
      </c>
      <c r="AE521">
        <v>-41708.629999999997</v>
      </c>
      <c r="AF521">
        <v>0</v>
      </c>
      <c r="AG521">
        <v>0</v>
      </c>
      <c r="AH521">
        <v>0</v>
      </c>
      <c r="AI521">
        <v>0</v>
      </c>
      <c r="AJ521">
        <v>0</v>
      </c>
      <c r="AK521">
        <v>0</v>
      </c>
      <c r="AL521">
        <v>0</v>
      </c>
      <c r="AM521">
        <v>0</v>
      </c>
      <c r="AN521">
        <v>0</v>
      </c>
      <c r="AO521">
        <v>0</v>
      </c>
      <c r="AP521">
        <v>0</v>
      </c>
      <c r="AQ521">
        <v>0</v>
      </c>
      <c r="AR521">
        <v>0</v>
      </c>
      <c r="AS521">
        <v>0</v>
      </c>
      <c r="AT521">
        <v>0</v>
      </c>
    </row>
    <row r="522" spans="1:46">
      <c r="A522" t="s">
        <v>84</v>
      </c>
      <c r="B522">
        <v>1</v>
      </c>
      <c r="C522" t="s">
        <v>545</v>
      </c>
      <c r="D522">
        <v>2105</v>
      </c>
      <c r="E522">
        <v>0</v>
      </c>
      <c r="F522">
        <v>0</v>
      </c>
      <c r="G522">
        <v>0</v>
      </c>
      <c r="H522">
        <v>0</v>
      </c>
      <c r="I522">
        <v>0</v>
      </c>
      <c r="J522">
        <v>0</v>
      </c>
      <c r="K522">
        <v>0</v>
      </c>
      <c r="L522">
        <v>0</v>
      </c>
      <c r="M522">
        <v>0</v>
      </c>
      <c r="N522">
        <v>0</v>
      </c>
      <c r="O522">
        <v>0</v>
      </c>
      <c r="P522">
        <v>0</v>
      </c>
      <c r="Q522">
        <v>0</v>
      </c>
      <c r="R522">
        <v>0</v>
      </c>
      <c r="S522">
        <v>0</v>
      </c>
      <c r="T522">
        <v>0</v>
      </c>
      <c r="U522">
        <v>0</v>
      </c>
      <c r="V522">
        <v>0</v>
      </c>
      <c r="W522">
        <v>0</v>
      </c>
      <c r="X522">
        <v>0</v>
      </c>
      <c r="Y522">
        <v>0</v>
      </c>
      <c r="Z522">
        <v>0</v>
      </c>
      <c r="AA522">
        <v>730.27</v>
      </c>
      <c r="AB522">
        <v>0</v>
      </c>
      <c r="AC522">
        <v>236.84</v>
      </c>
      <c r="AD522">
        <v>174.17</v>
      </c>
      <c r="AE522">
        <v>0</v>
      </c>
      <c r="AF522">
        <v>0</v>
      </c>
      <c r="AG522">
        <v>0</v>
      </c>
      <c r="AH522">
        <v>0</v>
      </c>
      <c r="AI522">
        <v>0</v>
      </c>
      <c r="AJ522">
        <v>0</v>
      </c>
      <c r="AK522">
        <v>0</v>
      </c>
      <c r="AL522">
        <v>0</v>
      </c>
      <c r="AM522">
        <v>0</v>
      </c>
      <c r="AN522">
        <v>0</v>
      </c>
      <c r="AO522">
        <v>0</v>
      </c>
      <c r="AP522">
        <v>0</v>
      </c>
      <c r="AQ522">
        <v>0</v>
      </c>
      <c r="AR522">
        <v>0</v>
      </c>
      <c r="AS522">
        <v>0</v>
      </c>
      <c r="AT522">
        <v>0</v>
      </c>
    </row>
    <row r="523" spans="1:46">
      <c r="A523" t="s">
        <v>84</v>
      </c>
      <c r="B523">
        <v>1</v>
      </c>
      <c r="C523" t="s">
        <v>545</v>
      </c>
      <c r="D523">
        <v>2106</v>
      </c>
      <c r="E523">
        <v>0</v>
      </c>
      <c r="F523">
        <v>0</v>
      </c>
      <c r="G523">
        <v>0</v>
      </c>
      <c r="H523">
        <v>0</v>
      </c>
      <c r="I523">
        <v>0</v>
      </c>
      <c r="J523">
        <v>0</v>
      </c>
      <c r="K523">
        <v>0</v>
      </c>
      <c r="L523">
        <v>0</v>
      </c>
      <c r="M523">
        <v>0</v>
      </c>
      <c r="N523">
        <v>0</v>
      </c>
      <c r="O523">
        <v>0</v>
      </c>
      <c r="P523">
        <v>0</v>
      </c>
      <c r="Q523">
        <v>0</v>
      </c>
      <c r="R523">
        <v>0</v>
      </c>
      <c r="S523">
        <v>0</v>
      </c>
      <c r="T523">
        <v>0</v>
      </c>
      <c r="U523">
        <v>0</v>
      </c>
      <c r="V523">
        <v>0</v>
      </c>
      <c r="W523">
        <v>0</v>
      </c>
      <c r="X523">
        <v>0</v>
      </c>
      <c r="Y523">
        <v>0</v>
      </c>
      <c r="Z523">
        <v>0</v>
      </c>
      <c r="AA523">
        <v>438.16</v>
      </c>
      <c r="AB523">
        <v>0</v>
      </c>
      <c r="AC523">
        <v>142.11000000000001</v>
      </c>
      <c r="AD523">
        <v>104.51</v>
      </c>
      <c r="AE523">
        <v>0</v>
      </c>
      <c r="AF523">
        <v>0</v>
      </c>
      <c r="AG523">
        <v>0</v>
      </c>
      <c r="AH523">
        <v>0</v>
      </c>
      <c r="AI523">
        <v>0</v>
      </c>
      <c r="AJ523">
        <v>0</v>
      </c>
      <c r="AK523">
        <v>0</v>
      </c>
      <c r="AL523">
        <v>0</v>
      </c>
      <c r="AM523">
        <v>0</v>
      </c>
      <c r="AN523">
        <v>0</v>
      </c>
      <c r="AO523">
        <v>0</v>
      </c>
      <c r="AP523">
        <v>0</v>
      </c>
      <c r="AQ523">
        <v>0</v>
      </c>
      <c r="AR523">
        <v>0</v>
      </c>
      <c r="AS523">
        <v>0</v>
      </c>
      <c r="AT523">
        <v>0</v>
      </c>
    </row>
    <row r="524" spans="1:46">
      <c r="A524" t="s">
        <v>84</v>
      </c>
      <c r="B524">
        <v>1</v>
      </c>
      <c r="C524" t="s">
        <v>545</v>
      </c>
      <c r="D524">
        <v>2107</v>
      </c>
      <c r="E524">
        <v>0</v>
      </c>
      <c r="F524">
        <v>0</v>
      </c>
      <c r="G524">
        <v>0</v>
      </c>
      <c r="H524">
        <v>0</v>
      </c>
      <c r="I524">
        <v>0</v>
      </c>
      <c r="J524">
        <v>0</v>
      </c>
      <c r="K524">
        <v>0</v>
      </c>
      <c r="L524">
        <v>0</v>
      </c>
      <c r="M524">
        <v>0</v>
      </c>
      <c r="N524">
        <v>0</v>
      </c>
      <c r="O524">
        <v>0</v>
      </c>
      <c r="P524">
        <v>0</v>
      </c>
      <c r="Q524">
        <v>0</v>
      </c>
      <c r="R524">
        <v>0</v>
      </c>
      <c r="S524">
        <v>0</v>
      </c>
      <c r="T524">
        <v>-2046.3</v>
      </c>
      <c r="U524">
        <v>4414.97</v>
      </c>
      <c r="V524">
        <v>15062.78</v>
      </c>
      <c r="W524">
        <v>-35963.65</v>
      </c>
      <c r="X524">
        <v>4007.09</v>
      </c>
      <c r="Y524">
        <v>4150.1099999999997</v>
      </c>
      <c r="Z524">
        <v>8074.03</v>
      </c>
      <c r="AA524">
        <v>9532.52</v>
      </c>
      <c r="AB524">
        <v>461.71</v>
      </c>
      <c r="AC524">
        <v>12638.4</v>
      </c>
      <c r="AD524">
        <v>-43899.98</v>
      </c>
      <c r="AE524">
        <v>57506.38</v>
      </c>
      <c r="AF524">
        <v>0</v>
      </c>
      <c r="AG524">
        <v>0</v>
      </c>
      <c r="AH524">
        <v>0</v>
      </c>
      <c r="AI524">
        <v>0</v>
      </c>
      <c r="AJ524">
        <v>0</v>
      </c>
      <c r="AK524">
        <v>0</v>
      </c>
      <c r="AL524">
        <v>0</v>
      </c>
      <c r="AM524">
        <v>0</v>
      </c>
      <c r="AN524">
        <v>0</v>
      </c>
      <c r="AO524">
        <v>0</v>
      </c>
      <c r="AP524">
        <v>0</v>
      </c>
      <c r="AQ524">
        <v>0</v>
      </c>
      <c r="AR524">
        <v>0</v>
      </c>
      <c r="AS524">
        <v>0</v>
      </c>
      <c r="AT524">
        <v>0</v>
      </c>
    </row>
    <row r="525" spans="1:46">
      <c r="A525" t="s">
        <v>84</v>
      </c>
      <c r="B525">
        <v>1</v>
      </c>
      <c r="C525" t="s">
        <v>545</v>
      </c>
      <c r="D525">
        <v>2108</v>
      </c>
      <c r="E525">
        <v>0</v>
      </c>
      <c r="F525">
        <v>0</v>
      </c>
      <c r="G525">
        <v>0</v>
      </c>
      <c r="H525">
        <v>0</v>
      </c>
      <c r="I525">
        <v>0</v>
      </c>
      <c r="J525">
        <v>0</v>
      </c>
      <c r="K525">
        <v>0</v>
      </c>
      <c r="L525">
        <v>0</v>
      </c>
      <c r="M525">
        <v>0</v>
      </c>
      <c r="N525">
        <v>0</v>
      </c>
      <c r="O525">
        <v>0</v>
      </c>
      <c r="P525">
        <v>0</v>
      </c>
      <c r="Q525">
        <v>0</v>
      </c>
      <c r="R525">
        <v>0</v>
      </c>
      <c r="S525">
        <v>0</v>
      </c>
      <c r="T525">
        <v>878.82</v>
      </c>
      <c r="U525">
        <v>-878.82</v>
      </c>
      <c r="V525">
        <v>0</v>
      </c>
      <c r="W525">
        <v>1071.95</v>
      </c>
      <c r="X525">
        <v>385.59</v>
      </c>
      <c r="Y525">
        <v>-1457.54</v>
      </c>
      <c r="Z525">
        <v>1003.29</v>
      </c>
      <c r="AA525">
        <v>-29.5</v>
      </c>
      <c r="AB525">
        <v>17.82</v>
      </c>
      <c r="AC525">
        <v>-991.61</v>
      </c>
      <c r="AD525">
        <v>1405.26</v>
      </c>
      <c r="AE525">
        <v>-1405.26</v>
      </c>
      <c r="AF525">
        <v>0</v>
      </c>
      <c r="AG525">
        <v>0</v>
      </c>
      <c r="AH525">
        <v>0</v>
      </c>
      <c r="AI525">
        <v>0</v>
      </c>
      <c r="AJ525">
        <v>0</v>
      </c>
      <c r="AK525">
        <v>0</v>
      </c>
      <c r="AL525">
        <v>0</v>
      </c>
      <c r="AM525">
        <v>0</v>
      </c>
      <c r="AN525">
        <v>0</v>
      </c>
      <c r="AO525">
        <v>0</v>
      </c>
      <c r="AP525">
        <v>0</v>
      </c>
      <c r="AQ525">
        <v>0</v>
      </c>
      <c r="AR525">
        <v>0</v>
      </c>
      <c r="AS525">
        <v>0</v>
      </c>
      <c r="AT525">
        <v>0</v>
      </c>
    </row>
    <row r="526" spans="1:46">
      <c r="A526" t="s">
        <v>84</v>
      </c>
      <c r="B526">
        <v>1</v>
      </c>
      <c r="C526" t="s">
        <v>545</v>
      </c>
      <c r="D526">
        <v>2109</v>
      </c>
      <c r="E526">
        <v>0</v>
      </c>
      <c r="F526">
        <v>0</v>
      </c>
      <c r="G526">
        <v>0</v>
      </c>
      <c r="H526">
        <v>0</v>
      </c>
      <c r="I526">
        <v>0</v>
      </c>
      <c r="J526">
        <v>0</v>
      </c>
      <c r="K526">
        <v>0</v>
      </c>
      <c r="L526">
        <v>0</v>
      </c>
      <c r="M526">
        <v>0</v>
      </c>
      <c r="N526">
        <v>0</v>
      </c>
      <c r="O526">
        <v>0</v>
      </c>
      <c r="P526">
        <v>0</v>
      </c>
      <c r="Q526">
        <v>0</v>
      </c>
      <c r="R526">
        <v>0</v>
      </c>
      <c r="S526">
        <v>0</v>
      </c>
      <c r="T526">
        <v>-12213.88</v>
      </c>
      <c r="U526">
        <v>0</v>
      </c>
      <c r="V526">
        <v>0</v>
      </c>
      <c r="W526">
        <v>0</v>
      </c>
      <c r="X526">
        <v>0</v>
      </c>
      <c r="Y526">
        <v>0</v>
      </c>
      <c r="Z526">
        <v>0</v>
      </c>
      <c r="AA526">
        <v>0</v>
      </c>
      <c r="AB526">
        <v>0</v>
      </c>
      <c r="AC526">
        <v>0</v>
      </c>
      <c r="AD526">
        <v>0</v>
      </c>
      <c r="AE526">
        <v>13170.12</v>
      </c>
      <c r="AF526">
        <v>0</v>
      </c>
      <c r="AG526">
        <v>0</v>
      </c>
      <c r="AH526">
        <v>0</v>
      </c>
      <c r="AI526">
        <v>0</v>
      </c>
      <c r="AJ526">
        <v>0</v>
      </c>
      <c r="AK526">
        <v>0</v>
      </c>
      <c r="AL526">
        <v>0</v>
      </c>
      <c r="AM526">
        <v>0</v>
      </c>
      <c r="AN526">
        <v>0</v>
      </c>
      <c r="AO526">
        <v>0</v>
      </c>
      <c r="AP526">
        <v>0</v>
      </c>
      <c r="AQ526">
        <v>0</v>
      </c>
      <c r="AR526">
        <v>0</v>
      </c>
      <c r="AS526">
        <v>0</v>
      </c>
      <c r="AT526">
        <v>0</v>
      </c>
    </row>
    <row r="527" spans="1:46">
      <c r="A527" t="s">
        <v>84</v>
      </c>
      <c r="B527">
        <v>1</v>
      </c>
      <c r="C527" t="s">
        <v>545</v>
      </c>
      <c r="D527">
        <v>2125</v>
      </c>
      <c r="E527">
        <v>0</v>
      </c>
      <c r="F527">
        <v>0</v>
      </c>
      <c r="G527">
        <v>0</v>
      </c>
      <c r="H527">
        <v>0</v>
      </c>
      <c r="I527">
        <v>0</v>
      </c>
      <c r="J527">
        <v>0</v>
      </c>
      <c r="K527">
        <v>0</v>
      </c>
      <c r="L527">
        <v>0</v>
      </c>
      <c r="M527">
        <v>0</v>
      </c>
      <c r="N527">
        <v>0</v>
      </c>
      <c r="O527">
        <v>0</v>
      </c>
      <c r="P527">
        <v>0</v>
      </c>
      <c r="Q527">
        <v>0</v>
      </c>
      <c r="R527">
        <v>0</v>
      </c>
      <c r="S527">
        <v>0</v>
      </c>
      <c r="T527">
        <v>0</v>
      </c>
      <c r="U527">
        <v>0</v>
      </c>
      <c r="V527">
        <v>0</v>
      </c>
      <c r="W527">
        <v>0</v>
      </c>
      <c r="X527">
        <v>0</v>
      </c>
      <c r="Y527">
        <v>887.73</v>
      </c>
      <c r="Z527">
        <v>-887.73</v>
      </c>
      <c r="AA527">
        <v>0</v>
      </c>
      <c r="AB527">
        <v>0</v>
      </c>
      <c r="AC527">
        <v>0</v>
      </c>
      <c r="AD527">
        <v>0</v>
      </c>
      <c r="AE527">
        <v>0</v>
      </c>
      <c r="AF527">
        <v>0</v>
      </c>
      <c r="AG527">
        <v>0</v>
      </c>
      <c r="AH527">
        <v>0</v>
      </c>
      <c r="AI527">
        <v>0</v>
      </c>
      <c r="AJ527">
        <v>0</v>
      </c>
      <c r="AK527">
        <v>0</v>
      </c>
      <c r="AL527">
        <v>0</v>
      </c>
      <c r="AM527">
        <v>0</v>
      </c>
      <c r="AN527">
        <v>0</v>
      </c>
      <c r="AO527">
        <v>0</v>
      </c>
      <c r="AP527">
        <v>0</v>
      </c>
      <c r="AQ527">
        <v>0</v>
      </c>
      <c r="AR527">
        <v>0</v>
      </c>
      <c r="AS527">
        <v>0</v>
      </c>
      <c r="AT527">
        <v>0</v>
      </c>
    </row>
    <row r="528" spans="1:46">
      <c r="A528" t="s">
        <v>84</v>
      </c>
      <c r="B528">
        <v>1</v>
      </c>
      <c r="C528" t="s">
        <v>545</v>
      </c>
      <c r="D528">
        <v>2150</v>
      </c>
      <c r="E528">
        <v>0</v>
      </c>
      <c r="F528">
        <v>0</v>
      </c>
      <c r="G528">
        <v>0</v>
      </c>
      <c r="H528">
        <v>0</v>
      </c>
      <c r="I528">
        <v>0</v>
      </c>
      <c r="J528">
        <v>0</v>
      </c>
      <c r="K528">
        <v>0</v>
      </c>
      <c r="L528">
        <v>0</v>
      </c>
      <c r="M528">
        <v>0</v>
      </c>
      <c r="N528">
        <v>0</v>
      </c>
      <c r="O528">
        <v>0</v>
      </c>
      <c r="P528">
        <v>0</v>
      </c>
      <c r="Q528">
        <v>0</v>
      </c>
      <c r="R528">
        <v>0</v>
      </c>
      <c r="S528">
        <v>0</v>
      </c>
      <c r="T528">
        <v>0</v>
      </c>
      <c r="U528">
        <v>0</v>
      </c>
      <c r="V528">
        <v>0</v>
      </c>
      <c r="W528">
        <v>0</v>
      </c>
      <c r="X528">
        <v>0</v>
      </c>
      <c r="Y528">
        <v>1771.12</v>
      </c>
      <c r="Z528">
        <v>-1771.12</v>
      </c>
      <c r="AA528">
        <v>0</v>
      </c>
      <c r="AB528">
        <v>0</v>
      </c>
      <c r="AC528">
        <v>0</v>
      </c>
      <c r="AD528">
        <v>0</v>
      </c>
      <c r="AE528">
        <v>0</v>
      </c>
      <c r="AF528">
        <v>0</v>
      </c>
      <c r="AG528">
        <v>0</v>
      </c>
      <c r="AH528">
        <v>0</v>
      </c>
      <c r="AI528">
        <v>0</v>
      </c>
      <c r="AJ528">
        <v>0</v>
      </c>
      <c r="AK528">
        <v>0</v>
      </c>
      <c r="AL528">
        <v>0</v>
      </c>
      <c r="AM528">
        <v>0</v>
      </c>
      <c r="AN528">
        <v>0</v>
      </c>
      <c r="AO528">
        <v>0</v>
      </c>
      <c r="AP528">
        <v>0</v>
      </c>
      <c r="AQ528">
        <v>0</v>
      </c>
      <c r="AR528">
        <v>0</v>
      </c>
      <c r="AS528">
        <v>0</v>
      </c>
      <c r="AT528">
        <v>0</v>
      </c>
    </row>
    <row r="529" spans="1:46">
      <c r="A529" t="s">
        <v>84</v>
      </c>
      <c r="B529">
        <v>1</v>
      </c>
      <c r="C529" t="s">
        <v>545</v>
      </c>
      <c r="D529">
        <v>2200</v>
      </c>
      <c r="E529">
        <v>0</v>
      </c>
      <c r="F529">
        <v>0</v>
      </c>
      <c r="G529">
        <v>0</v>
      </c>
      <c r="H529">
        <v>0</v>
      </c>
      <c r="I529">
        <v>0</v>
      </c>
      <c r="J529">
        <v>0</v>
      </c>
      <c r="K529">
        <v>0</v>
      </c>
      <c r="L529">
        <v>0</v>
      </c>
      <c r="M529">
        <v>0</v>
      </c>
      <c r="N529">
        <v>0</v>
      </c>
      <c r="O529">
        <v>0</v>
      </c>
      <c r="P529">
        <v>0</v>
      </c>
      <c r="Q529">
        <v>0</v>
      </c>
      <c r="R529">
        <v>0</v>
      </c>
      <c r="S529">
        <v>0</v>
      </c>
      <c r="T529">
        <v>-7500</v>
      </c>
      <c r="U529">
        <v>-7500</v>
      </c>
      <c r="V529">
        <v>-7500</v>
      </c>
      <c r="W529">
        <v>-7500</v>
      </c>
      <c r="X529">
        <v>-7500</v>
      </c>
      <c r="Y529">
        <v>-7500</v>
      </c>
      <c r="Z529">
        <v>-7500</v>
      </c>
      <c r="AA529">
        <v>-7500</v>
      </c>
      <c r="AB529">
        <v>-7500</v>
      </c>
      <c r="AC529">
        <v>0</v>
      </c>
      <c r="AD529">
        <v>0</v>
      </c>
      <c r="AE529">
        <v>0</v>
      </c>
      <c r="AF529">
        <v>0</v>
      </c>
      <c r="AG529">
        <v>0</v>
      </c>
      <c r="AH529">
        <v>0</v>
      </c>
      <c r="AI529">
        <v>0</v>
      </c>
      <c r="AJ529">
        <v>0</v>
      </c>
      <c r="AK529">
        <v>0</v>
      </c>
      <c r="AL529">
        <v>0</v>
      </c>
      <c r="AM529">
        <v>0</v>
      </c>
      <c r="AN529">
        <v>0</v>
      </c>
      <c r="AO529">
        <v>0</v>
      </c>
      <c r="AP529">
        <v>0</v>
      </c>
      <c r="AQ529">
        <v>0</v>
      </c>
      <c r="AR529">
        <v>0</v>
      </c>
      <c r="AS529">
        <v>0</v>
      </c>
      <c r="AT529">
        <v>0</v>
      </c>
    </row>
    <row r="530" spans="1:46">
      <c r="A530" t="s">
        <v>84</v>
      </c>
      <c r="B530">
        <v>1</v>
      </c>
      <c r="C530" t="s">
        <v>545</v>
      </c>
      <c r="D530">
        <v>2210</v>
      </c>
      <c r="E530">
        <v>0</v>
      </c>
      <c r="F530">
        <v>0</v>
      </c>
      <c r="G530">
        <v>0</v>
      </c>
      <c r="H530">
        <v>0</v>
      </c>
      <c r="I530">
        <v>0</v>
      </c>
      <c r="J530">
        <v>0</v>
      </c>
      <c r="K530">
        <v>0</v>
      </c>
      <c r="L530">
        <v>0</v>
      </c>
      <c r="M530">
        <v>0</v>
      </c>
      <c r="N530">
        <v>0</v>
      </c>
      <c r="O530">
        <v>0</v>
      </c>
      <c r="P530">
        <v>0</v>
      </c>
      <c r="Q530">
        <v>0</v>
      </c>
      <c r="R530">
        <v>0</v>
      </c>
      <c r="S530">
        <v>0</v>
      </c>
      <c r="T530">
        <v>-25869.39</v>
      </c>
      <c r="U530">
        <v>0</v>
      </c>
      <c r="V530">
        <v>7000</v>
      </c>
      <c r="W530">
        <v>0</v>
      </c>
      <c r="X530">
        <v>-171519.43</v>
      </c>
      <c r="Y530">
        <v>24000</v>
      </c>
      <c r="Z530">
        <v>-24000</v>
      </c>
      <c r="AA530">
        <v>5388.01</v>
      </c>
      <c r="AB530">
        <v>0</v>
      </c>
      <c r="AC530">
        <v>6000</v>
      </c>
      <c r="AD530">
        <v>-5388.01</v>
      </c>
      <c r="AE530">
        <v>47801.83</v>
      </c>
      <c r="AF530">
        <v>0</v>
      </c>
      <c r="AG530">
        <v>0</v>
      </c>
      <c r="AH530">
        <v>0</v>
      </c>
      <c r="AI530">
        <v>0</v>
      </c>
      <c r="AJ530">
        <v>0</v>
      </c>
      <c r="AK530">
        <v>0</v>
      </c>
      <c r="AL530">
        <v>0</v>
      </c>
      <c r="AM530">
        <v>0</v>
      </c>
      <c r="AN530">
        <v>0</v>
      </c>
      <c r="AO530">
        <v>0</v>
      </c>
      <c r="AP530">
        <v>0</v>
      </c>
      <c r="AQ530">
        <v>0</v>
      </c>
      <c r="AR530">
        <v>0</v>
      </c>
      <c r="AS530">
        <v>0</v>
      </c>
      <c r="AT530">
        <v>0</v>
      </c>
    </row>
    <row r="531" spans="1:46">
      <c r="A531" t="s">
        <v>84</v>
      </c>
      <c r="B531">
        <v>1</v>
      </c>
      <c r="C531" t="s">
        <v>545</v>
      </c>
      <c r="D531">
        <v>2220</v>
      </c>
      <c r="E531">
        <v>0</v>
      </c>
      <c r="F531">
        <v>0</v>
      </c>
      <c r="G531">
        <v>0</v>
      </c>
      <c r="H531">
        <v>0</v>
      </c>
      <c r="I531">
        <v>0</v>
      </c>
      <c r="J531">
        <v>0</v>
      </c>
      <c r="K531">
        <v>0</v>
      </c>
      <c r="L531">
        <v>0</v>
      </c>
      <c r="M531">
        <v>0</v>
      </c>
      <c r="N531">
        <v>0</v>
      </c>
      <c r="O531">
        <v>0</v>
      </c>
      <c r="P531">
        <v>0</v>
      </c>
      <c r="Q531">
        <v>0</v>
      </c>
      <c r="R531">
        <v>0</v>
      </c>
      <c r="S531">
        <v>0</v>
      </c>
      <c r="T531">
        <v>0</v>
      </c>
      <c r="U531">
        <v>0</v>
      </c>
      <c r="V531">
        <v>0</v>
      </c>
      <c r="W531">
        <v>1569.93</v>
      </c>
      <c r="X531">
        <v>0</v>
      </c>
      <c r="Y531">
        <v>-1569.93</v>
      </c>
      <c r="Z531">
        <v>0</v>
      </c>
      <c r="AA531">
        <v>0</v>
      </c>
      <c r="AB531">
        <v>0</v>
      </c>
      <c r="AC531">
        <v>0</v>
      </c>
      <c r="AD531">
        <v>0</v>
      </c>
      <c r="AE531">
        <v>0</v>
      </c>
      <c r="AF531">
        <v>0</v>
      </c>
      <c r="AG531">
        <v>0</v>
      </c>
      <c r="AH531">
        <v>0</v>
      </c>
      <c r="AI531">
        <v>0</v>
      </c>
      <c r="AJ531">
        <v>0</v>
      </c>
      <c r="AK531">
        <v>0</v>
      </c>
      <c r="AL531">
        <v>0</v>
      </c>
      <c r="AM531">
        <v>0</v>
      </c>
      <c r="AN531">
        <v>0</v>
      </c>
      <c r="AO531">
        <v>0</v>
      </c>
      <c r="AP531">
        <v>0</v>
      </c>
      <c r="AQ531">
        <v>0</v>
      </c>
      <c r="AR531">
        <v>0</v>
      </c>
      <c r="AS531">
        <v>0</v>
      </c>
      <c r="AT531">
        <v>0</v>
      </c>
    </row>
    <row r="532" spans="1:46">
      <c r="A532" t="s">
        <v>84</v>
      </c>
      <c r="B532">
        <v>1</v>
      </c>
      <c r="C532" t="s">
        <v>545</v>
      </c>
      <c r="D532">
        <v>2230</v>
      </c>
      <c r="E532">
        <v>0</v>
      </c>
      <c r="F532">
        <v>0</v>
      </c>
      <c r="G532">
        <v>0</v>
      </c>
      <c r="H532">
        <v>0</v>
      </c>
      <c r="I532">
        <v>0</v>
      </c>
      <c r="J532">
        <v>0</v>
      </c>
      <c r="K532">
        <v>0</v>
      </c>
      <c r="L532">
        <v>0</v>
      </c>
      <c r="M532">
        <v>0</v>
      </c>
      <c r="N532">
        <v>0</v>
      </c>
      <c r="O532">
        <v>0</v>
      </c>
      <c r="P532">
        <v>0</v>
      </c>
      <c r="Q532">
        <v>0</v>
      </c>
      <c r="R532">
        <v>0</v>
      </c>
      <c r="S532">
        <v>0</v>
      </c>
      <c r="T532">
        <v>0</v>
      </c>
      <c r="U532">
        <v>0</v>
      </c>
      <c r="V532">
        <v>0</v>
      </c>
      <c r="W532">
        <v>7035</v>
      </c>
      <c r="X532">
        <v>-3010.87</v>
      </c>
      <c r="Y532">
        <v>4024.13</v>
      </c>
      <c r="Z532">
        <v>-8048.26</v>
      </c>
      <c r="AA532">
        <v>2874.38</v>
      </c>
      <c r="AB532">
        <v>1724.63</v>
      </c>
      <c r="AC532">
        <v>1724.63</v>
      </c>
      <c r="AD532">
        <v>1149.75</v>
      </c>
      <c r="AE532">
        <v>574.88</v>
      </c>
      <c r="AF532">
        <v>0</v>
      </c>
      <c r="AG532">
        <v>0</v>
      </c>
      <c r="AH532">
        <v>0</v>
      </c>
      <c r="AI532">
        <v>0</v>
      </c>
      <c r="AJ532">
        <v>0</v>
      </c>
      <c r="AK532">
        <v>0</v>
      </c>
      <c r="AL532">
        <v>0</v>
      </c>
      <c r="AM532">
        <v>0</v>
      </c>
      <c r="AN532">
        <v>0</v>
      </c>
      <c r="AO532">
        <v>0</v>
      </c>
      <c r="AP532">
        <v>0</v>
      </c>
      <c r="AQ532">
        <v>0</v>
      </c>
      <c r="AR532">
        <v>0</v>
      </c>
      <c r="AS532">
        <v>0</v>
      </c>
      <c r="AT532">
        <v>0</v>
      </c>
    </row>
    <row r="533" spans="1:46">
      <c r="A533" t="s">
        <v>84</v>
      </c>
      <c r="B533">
        <v>1</v>
      </c>
      <c r="C533" t="s">
        <v>545</v>
      </c>
      <c r="D533">
        <v>4000</v>
      </c>
      <c r="E533">
        <v>0</v>
      </c>
      <c r="F533">
        <v>0</v>
      </c>
      <c r="G533">
        <v>0</v>
      </c>
      <c r="H533">
        <v>0</v>
      </c>
      <c r="I533">
        <v>0</v>
      </c>
      <c r="J533">
        <v>0</v>
      </c>
      <c r="K533">
        <v>0</v>
      </c>
      <c r="L533">
        <v>0</v>
      </c>
      <c r="M533">
        <v>0</v>
      </c>
      <c r="N533">
        <v>0</v>
      </c>
      <c r="O533">
        <v>0</v>
      </c>
      <c r="P533">
        <v>0</v>
      </c>
      <c r="Q533">
        <v>0</v>
      </c>
      <c r="R533">
        <v>0</v>
      </c>
      <c r="S533">
        <v>0</v>
      </c>
      <c r="T533">
        <v>-2561</v>
      </c>
      <c r="U533">
        <v>13411</v>
      </c>
      <c r="V533">
        <v>-1118</v>
      </c>
      <c r="W533">
        <v>861206</v>
      </c>
      <c r="X533">
        <v>-1200</v>
      </c>
      <c r="Y533">
        <v>-4268</v>
      </c>
      <c r="Z533">
        <v>-6201</v>
      </c>
      <c r="AA533">
        <v>749185</v>
      </c>
      <c r="AB533">
        <v>-4252</v>
      </c>
      <c r="AC533">
        <v>-5495</v>
      </c>
      <c r="AD533">
        <v>-19248</v>
      </c>
      <c r="AE533">
        <v>182691</v>
      </c>
      <c r="AF533">
        <v>0</v>
      </c>
      <c r="AG533">
        <v>0</v>
      </c>
      <c r="AH533">
        <v>0</v>
      </c>
      <c r="AI533">
        <v>0</v>
      </c>
      <c r="AJ533">
        <v>0</v>
      </c>
      <c r="AK533">
        <v>0</v>
      </c>
      <c r="AL533">
        <v>0</v>
      </c>
      <c r="AM533">
        <v>0</v>
      </c>
      <c r="AN533">
        <v>0</v>
      </c>
      <c r="AO533">
        <v>0</v>
      </c>
      <c r="AP533">
        <v>0</v>
      </c>
      <c r="AQ533">
        <v>0</v>
      </c>
      <c r="AR533">
        <v>0</v>
      </c>
      <c r="AS533">
        <v>0</v>
      </c>
      <c r="AT533">
        <v>0</v>
      </c>
    </row>
    <row r="534" spans="1:46">
      <c r="A534" t="s">
        <v>84</v>
      </c>
      <c r="B534">
        <v>1</v>
      </c>
      <c r="C534" t="s">
        <v>545</v>
      </c>
      <c r="D534">
        <v>4003</v>
      </c>
      <c r="E534">
        <v>0</v>
      </c>
      <c r="F534">
        <v>0</v>
      </c>
      <c r="G534">
        <v>0</v>
      </c>
      <c r="H534">
        <v>0</v>
      </c>
      <c r="I534">
        <v>0</v>
      </c>
      <c r="J534">
        <v>0</v>
      </c>
      <c r="K534">
        <v>0</v>
      </c>
      <c r="L534">
        <v>0</v>
      </c>
      <c r="M534">
        <v>0</v>
      </c>
      <c r="N534">
        <v>0</v>
      </c>
      <c r="O534">
        <v>0</v>
      </c>
      <c r="P534">
        <v>0</v>
      </c>
      <c r="Q534">
        <v>0</v>
      </c>
      <c r="R534">
        <v>0</v>
      </c>
      <c r="S534">
        <v>0</v>
      </c>
      <c r="T534">
        <v>-144</v>
      </c>
      <c r="U534">
        <v>-296</v>
      </c>
      <c r="V534">
        <v>10</v>
      </c>
      <c r="W534">
        <v>72863</v>
      </c>
      <c r="X534">
        <v>0</v>
      </c>
      <c r="Y534">
        <v>-172</v>
      </c>
      <c r="Z534">
        <v>-314</v>
      </c>
      <c r="AA534">
        <v>63312</v>
      </c>
      <c r="AB534">
        <v>17</v>
      </c>
      <c r="AC534">
        <v>-165</v>
      </c>
      <c r="AD534">
        <v>-1370</v>
      </c>
      <c r="AE534">
        <v>15532</v>
      </c>
      <c r="AF534">
        <v>0</v>
      </c>
      <c r="AG534">
        <v>0</v>
      </c>
      <c r="AH534">
        <v>0</v>
      </c>
      <c r="AI534">
        <v>0</v>
      </c>
      <c r="AJ534">
        <v>0</v>
      </c>
      <c r="AK534">
        <v>0</v>
      </c>
      <c r="AL534">
        <v>0</v>
      </c>
      <c r="AM534">
        <v>0</v>
      </c>
      <c r="AN534">
        <v>0</v>
      </c>
      <c r="AO534">
        <v>0</v>
      </c>
      <c r="AP534">
        <v>0</v>
      </c>
      <c r="AQ534">
        <v>0</v>
      </c>
      <c r="AR534">
        <v>0</v>
      </c>
      <c r="AS534">
        <v>0</v>
      </c>
      <c r="AT534">
        <v>0</v>
      </c>
    </row>
    <row r="535" spans="1:46">
      <c r="A535" t="s">
        <v>84</v>
      </c>
      <c r="B535">
        <v>1</v>
      </c>
      <c r="C535" t="s">
        <v>545</v>
      </c>
      <c r="D535">
        <v>4007</v>
      </c>
      <c r="E535">
        <v>0</v>
      </c>
      <c r="F535">
        <v>0</v>
      </c>
      <c r="G535">
        <v>0</v>
      </c>
      <c r="H535">
        <v>0</v>
      </c>
      <c r="I535">
        <v>0</v>
      </c>
      <c r="J535">
        <v>0</v>
      </c>
      <c r="K535">
        <v>0</v>
      </c>
      <c r="L535">
        <v>0</v>
      </c>
      <c r="M535">
        <v>0</v>
      </c>
      <c r="N535">
        <v>0</v>
      </c>
      <c r="O535">
        <v>0</v>
      </c>
      <c r="P535">
        <v>0</v>
      </c>
      <c r="Q535">
        <v>0</v>
      </c>
      <c r="R535">
        <v>0</v>
      </c>
      <c r="S535">
        <v>0</v>
      </c>
      <c r="T535">
        <v>15</v>
      </c>
      <c r="U535">
        <v>12</v>
      </c>
      <c r="V535">
        <v>26</v>
      </c>
      <c r="W535">
        <v>9847</v>
      </c>
      <c r="X535">
        <v>-25</v>
      </c>
      <c r="Y535">
        <v>-63</v>
      </c>
      <c r="Z535">
        <v>-18</v>
      </c>
      <c r="AA535">
        <v>10216</v>
      </c>
      <c r="AB535">
        <v>-223</v>
      </c>
      <c r="AC535">
        <v>-132</v>
      </c>
      <c r="AD535">
        <v>-249</v>
      </c>
      <c r="AE535">
        <v>8094</v>
      </c>
      <c r="AF535">
        <v>0</v>
      </c>
      <c r="AG535">
        <v>0</v>
      </c>
      <c r="AH535">
        <v>0</v>
      </c>
      <c r="AI535">
        <v>0</v>
      </c>
      <c r="AJ535">
        <v>0</v>
      </c>
      <c r="AK535">
        <v>0</v>
      </c>
      <c r="AL535">
        <v>0</v>
      </c>
      <c r="AM535">
        <v>0</v>
      </c>
      <c r="AN535">
        <v>0</v>
      </c>
      <c r="AO535">
        <v>0</v>
      </c>
      <c r="AP535">
        <v>0</v>
      </c>
      <c r="AQ535">
        <v>0</v>
      </c>
      <c r="AR535">
        <v>0</v>
      </c>
      <c r="AS535">
        <v>0</v>
      </c>
      <c r="AT535">
        <v>0</v>
      </c>
    </row>
    <row r="536" spans="1:46">
      <c r="A536" t="s">
        <v>84</v>
      </c>
      <c r="B536">
        <v>1</v>
      </c>
      <c r="C536" t="s">
        <v>545</v>
      </c>
      <c r="D536">
        <v>4008</v>
      </c>
      <c r="E536">
        <v>0</v>
      </c>
      <c r="F536">
        <v>0</v>
      </c>
      <c r="G536">
        <v>0</v>
      </c>
      <c r="H536">
        <v>0</v>
      </c>
      <c r="I536">
        <v>0</v>
      </c>
      <c r="J536">
        <v>0</v>
      </c>
      <c r="K536">
        <v>0</v>
      </c>
      <c r="L536">
        <v>0</v>
      </c>
      <c r="M536">
        <v>0</v>
      </c>
      <c r="N536">
        <v>0</v>
      </c>
      <c r="O536">
        <v>0</v>
      </c>
      <c r="P536">
        <v>0</v>
      </c>
      <c r="Q536">
        <v>0</v>
      </c>
      <c r="R536">
        <v>0</v>
      </c>
      <c r="S536">
        <v>0</v>
      </c>
      <c r="T536">
        <v>110</v>
      </c>
      <c r="U536">
        <v>88</v>
      </c>
      <c r="V536">
        <v>187</v>
      </c>
      <c r="W536">
        <v>70183</v>
      </c>
      <c r="X536">
        <v>-176</v>
      </c>
      <c r="Y536">
        <v>-450</v>
      </c>
      <c r="Z536">
        <v>-132</v>
      </c>
      <c r="AA536">
        <v>72817</v>
      </c>
      <c r="AB536">
        <v>-1591</v>
      </c>
      <c r="AC536">
        <v>-944</v>
      </c>
      <c r="AD536">
        <v>-1773</v>
      </c>
      <c r="AE536">
        <v>57686</v>
      </c>
      <c r="AF536">
        <v>0</v>
      </c>
      <c r="AG536">
        <v>0</v>
      </c>
      <c r="AH536">
        <v>0</v>
      </c>
      <c r="AI536">
        <v>0</v>
      </c>
      <c r="AJ536">
        <v>0</v>
      </c>
      <c r="AK536">
        <v>0</v>
      </c>
      <c r="AL536">
        <v>0</v>
      </c>
      <c r="AM536">
        <v>0</v>
      </c>
      <c r="AN536">
        <v>0</v>
      </c>
      <c r="AO536">
        <v>0</v>
      </c>
      <c r="AP536">
        <v>0</v>
      </c>
      <c r="AQ536">
        <v>0</v>
      </c>
      <c r="AR536">
        <v>0</v>
      </c>
      <c r="AS536">
        <v>0</v>
      </c>
      <c r="AT536">
        <v>0</v>
      </c>
    </row>
    <row r="537" spans="1:46">
      <c r="A537" t="s">
        <v>84</v>
      </c>
      <c r="B537">
        <v>1</v>
      </c>
      <c r="C537" t="s">
        <v>545</v>
      </c>
      <c r="D537">
        <v>4009</v>
      </c>
      <c r="E537">
        <v>0</v>
      </c>
      <c r="F537">
        <v>0</v>
      </c>
      <c r="G537">
        <v>0</v>
      </c>
      <c r="H537">
        <v>0</v>
      </c>
      <c r="I537">
        <v>0</v>
      </c>
      <c r="J537">
        <v>0</v>
      </c>
      <c r="K537">
        <v>0</v>
      </c>
      <c r="L537">
        <v>0</v>
      </c>
      <c r="M537">
        <v>0</v>
      </c>
      <c r="N537">
        <v>0</v>
      </c>
      <c r="O537">
        <v>0</v>
      </c>
      <c r="P537">
        <v>0</v>
      </c>
      <c r="Q537">
        <v>0</v>
      </c>
      <c r="R537">
        <v>0</v>
      </c>
      <c r="S537">
        <v>0</v>
      </c>
      <c r="T537">
        <v>72</v>
      </c>
      <c r="U537">
        <v>58</v>
      </c>
      <c r="V537">
        <v>123</v>
      </c>
      <c r="W537">
        <v>46142</v>
      </c>
      <c r="X537">
        <v>-115</v>
      </c>
      <c r="Y537">
        <v>-296</v>
      </c>
      <c r="Z537">
        <v>-87</v>
      </c>
      <c r="AA537">
        <v>47874</v>
      </c>
      <c r="AB537">
        <v>-1046</v>
      </c>
      <c r="AC537">
        <v>-620</v>
      </c>
      <c r="AD537">
        <v>-1165</v>
      </c>
      <c r="AE537">
        <v>37924</v>
      </c>
      <c r="AF537">
        <v>0</v>
      </c>
      <c r="AG537">
        <v>0</v>
      </c>
      <c r="AH537">
        <v>0</v>
      </c>
      <c r="AI537">
        <v>0</v>
      </c>
      <c r="AJ537">
        <v>0</v>
      </c>
      <c r="AK537">
        <v>0</v>
      </c>
      <c r="AL537">
        <v>0</v>
      </c>
      <c r="AM537">
        <v>0</v>
      </c>
      <c r="AN537">
        <v>0</v>
      </c>
      <c r="AO537">
        <v>0</v>
      </c>
      <c r="AP537">
        <v>0</v>
      </c>
      <c r="AQ537">
        <v>0</v>
      </c>
      <c r="AR537">
        <v>0</v>
      </c>
      <c r="AS537">
        <v>0</v>
      </c>
      <c r="AT537">
        <v>0</v>
      </c>
    </row>
    <row r="538" spans="1:46">
      <c r="A538" t="s">
        <v>84</v>
      </c>
      <c r="B538">
        <v>1</v>
      </c>
      <c r="C538" t="s">
        <v>545</v>
      </c>
      <c r="D538">
        <v>4010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c r="AB538">
        <v>0</v>
      </c>
      <c r="AC538">
        <v>0</v>
      </c>
      <c r="AD538">
        <v>0</v>
      </c>
      <c r="AE538">
        <v>60000</v>
      </c>
      <c r="AF538">
        <v>0</v>
      </c>
      <c r="AG538">
        <v>0</v>
      </c>
      <c r="AH538">
        <v>0</v>
      </c>
      <c r="AI538">
        <v>0</v>
      </c>
      <c r="AJ538">
        <v>0</v>
      </c>
      <c r="AK538">
        <v>0</v>
      </c>
      <c r="AL538">
        <v>0</v>
      </c>
      <c r="AM538">
        <v>0</v>
      </c>
      <c r="AN538">
        <v>0</v>
      </c>
      <c r="AO538">
        <v>0</v>
      </c>
      <c r="AP538">
        <v>0</v>
      </c>
      <c r="AQ538">
        <v>0</v>
      </c>
      <c r="AR538">
        <v>0</v>
      </c>
      <c r="AS538">
        <v>0</v>
      </c>
      <c r="AT538">
        <v>0</v>
      </c>
    </row>
    <row r="539" spans="1:46">
      <c r="A539" t="s">
        <v>84</v>
      </c>
      <c r="B539">
        <v>1</v>
      </c>
      <c r="C539" t="s">
        <v>545</v>
      </c>
      <c r="D539">
        <v>4015</v>
      </c>
      <c r="E539">
        <v>0</v>
      </c>
      <c r="F539">
        <v>0</v>
      </c>
      <c r="G539">
        <v>0</v>
      </c>
      <c r="H539">
        <v>0</v>
      </c>
      <c r="I539">
        <v>0</v>
      </c>
      <c r="J539">
        <v>0</v>
      </c>
      <c r="K539">
        <v>0</v>
      </c>
      <c r="L539">
        <v>0</v>
      </c>
      <c r="M539">
        <v>0</v>
      </c>
      <c r="N539">
        <v>0</v>
      </c>
      <c r="O539">
        <v>0</v>
      </c>
      <c r="P539">
        <v>0</v>
      </c>
      <c r="Q539">
        <v>0</v>
      </c>
      <c r="R539">
        <v>0</v>
      </c>
      <c r="S539">
        <v>0</v>
      </c>
      <c r="T539">
        <v>0</v>
      </c>
      <c r="U539">
        <v>0</v>
      </c>
      <c r="V539">
        <v>2912</v>
      </c>
      <c r="W539">
        <v>0</v>
      </c>
      <c r="X539">
        <v>0</v>
      </c>
      <c r="Y539">
        <v>1588</v>
      </c>
      <c r="Z539">
        <v>0</v>
      </c>
      <c r="AA539">
        <v>0</v>
      </c>
      <c r="AB539">
        <v>0</v>
      </c>
      <c r="AC539">
        <v>0</v>
      </c>
      <c r="AD539">
        <v>0</v>
      </c>
      <c r="AE539">
        <v>0</v>
      </c>
      <c r="AF539">
        <v>0</v>
      </c>
      <c r="AG539">
        <v>0</v>
      </c>
      <c r="AH539">
        <v>0</v>
      </c>
      <c r="AI539">
        <v>0</v>
      </c>
      <c r="AJ539">
        <v>0</v>
      </c>
      <c r="AK539">
        <v>0</v>
      </c>
      <c r="AL539">
        <v>0</v>
      </c>
      <c r="AM539">
        <v>0</v>
      </c>
      <c r="AN539">
        <v>0</v>
      </c>
      <c r="AO539">
        <v>0</v>
      </c>
      <c r="AP539">
        <v>0</v>
      </c>
      <c r="AQ539">
        <v>0</v>
      </c>
      <c r="AR539">
        <v>0</v>
      </c>
      <c r="AS539">
        <v>0</v>
      </c>
      <c r="AT539">
        <v>0</v>
      </c>
    </row>
    <row r="540" spans="1:46">
      <c r="A540" t="s">
        <v>84</v>
      </c>
      <c r="B540">
        <v>1</v>
      </c>
      <c r="C540" t="s">
        <v>545</v>
      </c>
      <c r="D540">
        <v>4020</v>
      </c>
      <c r="E540">
        <v>0</v>
      </c>
      <c r="F540">
        <v>0</v>
      </c>
      <c r="G540">
        <v>0</v>
      </c>
      <c r="H540">
        <v>0</v>
      </c>
      <c r="I540">
        <v>0</v>
      </c>
      <c r="J540">
        <v>0</v>
      </c>
      <c r="K540">
        <v>0</v>
      </c>
      <c r="L540">
        <v>0</v>
      </c>
      <c r="M540">
        <v>0</v>
      </c>
      <c r="N540">
        <v>0</v>
      </c>
      <c r="O540">
        <v>0</v>
      </c>
      <c r="P540">
        <v>0</v>
      </c>
      <c r="Q540">
        <v>0</v>
      </c>
      <c r="R540">
        <v>0</v>
      </c>
      <c r="S540">
        <v>0</v>
      </c>
      <c r="T540">
        <v>0</v>
      </c>
      <c r="U540">
        <v>0</v>
      </c>
      <c r="V540">
        <v>0</v>
      </c>
      <c r="W540">
        <v>0</v>
      </c>
      <c r="X540">
        <v>0</v>
      </c>
      <c r="Y540">
        <v>5703</v>
      </c>
      <c r="Z540">
        <v>0</v>
      </c>
      <c r="AA540">
        <v>0</v>
      </c>
      <c r="AB540">
        <v>0</v>
      </c>
      <c r="AC540">
        <v>4297</v>
      </c>
      <c r="AD540">
        <v>0</v>
      </c>
      <c r="AE540">
        <v>0</v>
      </c>
      <c r="AF540">
        <v>0</v>
      </c>
      <c r="AG540">
        <v>0</v>
      </c>
      <c r="AH540">
        <v>0</v>
      </c>
      <c r="AI540">
        <v>0</v>
      </c>
      <c r="AJ540">
        <v>0</v>
      </c>
      <c r="AK540">
        <v>0</v>
      </c>
      <c r="AL540">
        <v>0</v>
      </c>
      <c r="AM540">
        <v>0</v>
      </c>
      <c r="AN540">
        <v>0</v>
      </c>
      <c r="AO540">
        <v>0</v>
      </c>
      <c r="AP540">
        <v>0</v>
      </c>
      <c r="AQ540">
        <v>0</v>
      </c>
      <c r="AR540">
        <v>0</v>
      </c>
      <c r="AS540">
        <v>0</v>
      </c>
      <c r="AT540">
        <v>0</v>
      </c>
    </row>
    <row r="541" spans="1:46">
      <c r="A541" t="s">
        <v>84</v>
      </c>
      <c r="B541">
        <v>1</v>
      </c>
      <c r="C541" t="s">
        <v>545</v>
      </c>
      <c r="D541">
        <v>4021</v>
      </c>
      <c r="E541">
        <v>0</v>
      </c>
      <c r="F541">
        <v>0</v>
      </c>
      <c r="G541">
        <v>0</v>
      </c>
      <c r="H541">
        <v>0</v>
      </c>
      <c r="I541">
        <v>0</v>
      </c>
      <c r="J541">
        <v>0</v>
      </c>
      <c r="K541">
        <v>0</v>
      </c>
      <c r="L541">
        <v>0</v>
      </c>
      <c r="M541">
        <v>0</v>
      </c>
      <c r="N541">
        <v>0</v>
      </c>
      <c r="O541">
        <v>0</v>
      </c>
      <c r="P541">
        <v>0</v>
      </c>
      <c r="Q541">
        <v>0</v>
      </c>
      <c r="R541">
        <v>0</v>
      </c>
      <c r="S541">
        <v>0</v>
      </c>
      <c r="T541">
        <v>0</v>
      </c>
      <c r="U541">
        <v>0</v>
      </c>
      <c r="V541">
        <v>0</v>
      </c>
      <c r="W541">
        <v>0</v>
      </c>
      <c r="X541">
        <v>0</v>
      </c>
      <c r="Y541">
        <v>3111</v>
      </c>
      <c r="Z541">
        <v>0</v>
      </c>
      <c r="AA541">
        <v>0</v>
      </c>
      <c r="AB541">
        <v>0</v>
      </c>
      <c r="AC541">
        <v>389</v>
      </c>
      <c r="AD541">
        <v>0</v>
      </c>
      <c r="AE541">
        <v>0</v>
      </c>
      <c r="AF541">
        <v>0</v>
      </c>
      <c r="AG541">
        <v>0</v>
      </c>
      <c r="AH541">
        <v>0</v>
      </c>
      <c r="AI541">
        <v>0</v>
      </c>
      <c r="AJ541">
        <v>0</v>
      </c>
      <c r="AK541">
        <v>0</v>
      </c>
      <c r="AL541">
        <v>0</v>
      </c>
      <c r="AM541">
        <v>0</v>
      </c>
      <c r="AN541">
        <v>0</v>
      </c>
      <c r="AO541">
        <v>0</v>
      </c>
      <c r="AP541">
        <v>0</v>
      </c>
      <c r="AQ541">
        <v>0</v>
      </c>
      <c r="AR541">
        <v>0</v>
      </c>
      <c r="AS541">
        <v>0</v>
      </c>
      <c r="AT541">
        <v>0</v>
      </c>
    </row>
    <row r="542" spans="1:46">
      <c r="A542" t="s">
        <v>84</v>
      </c>
      <c r="B542">
        <v>1</v>
      </c>
      <c r="C542" t="s">
        <v>545</v>
      </c>
      <c r="D542">
        <v>4022</v>
      </c>
      <c r="E542">
        <v>0</v>
      </c>
      <c r="F542">
        <v>0</v>
      </c>
      <c r="G542">
        <v>0</v>
      </c>
      <c r="H542">
        <v>0</v>
      </c>
      <c r="I542">
        <v>0</v>
      </c>
      <c r="J542">
        <v>0</v>
      </c>
      <c r="K542">
        <v>0</v>
      </c>
      <c r="L542">
        <v>0</v>
      </c>
      <c r="M542">
        <v>0</v>
      </c>
      <c r="N542">
        <v>0</v>
      </c>
      <c r="O542">
        <v>0</v>
      </c>
      <c r="P542">
        <v>0</v>
      </c>
      <c r="Q542">
        <v>0</v>
      </c>
      <c r="R542">
        <v>0</v>
      </c>
      <c r="S542">
        <v>0</v>
      </c>
      <c r="T542">
        <v>0</v>
      </c>
      <c r="U542">
        <v>0</v>
      </c>
      <c r="V542">
        <v>0</v>
      </c>
      <c r="W542">
        <v>0</v>
      </c>
      <c r="X542">
        <v>0</v>
      </c>
      <c r="Y542">
        <v>1387</v>
      </c>
      <c r="Z542">
        <v>0</v>
      </c>
      <c r="AA542">
        <v>0</v>
      </c>
      <c r="AB542">
        <v>0</v>
      </c>
      <c r="AC542">
        <v>693</v>
      </c>
      <c r="AD542">
        <v>0</v>
      </c>
      <c r="AE542">
        <v>0</v>
      </c>
      <c r="AF542">
        <v>0</v>
      </c>
      <c r="AG542">
        <v>0</v>
      </c>
      <c r="AH542">
        <v>0</v>
      </c>
      <c r="AI542">
        <v>0</v>
      </c>
      <c r="AJ542">
        <v>0</v>
      </c>
      <c r="AK542">
        <v>0</v>
      </c>
      <c r="AL542">
        <v>0</v>
      </c>
      <c r="AM542">
        <v>0</v>
      </c>
      <c r="AN542">
        <v>0</v>
      </c>
      <c r="AO542">
        <v>0</v>
      </c>
      <c r="AP542">
        <v>0</v>
      </c>
      <c r="AQ542">
        <v>0</v>
      </c>
      <c r="AR542">
        <v>0</v>
      </c>
      <c r="AS542">
        <v>0</v>
      </c>
      <c r="AT542">
        <v>0</v>
      </c>
    </row>
    <row r="543" spans="1:46">
      <c r="A543" t="s">
        <v>84</v>
      </c>
      <c r="B543">
        <v>1</v>
      </c>
      <c r="C543" t="s">
        <v>545</v>
      </c>
      <c r="D543">
        <v>4023</v>
      </c>
      <c r="E543">
        <v>0</v>
      </c>
      <c r="F543">
        <v>0</v>
      </c>
      <c r="G543">
        <v>0</v>
      </c>
      <c r="H543">
        <v>0</v>
      </c>
      <c r="I543">
        <v>0</v>
      </c>
      <c r="J543">
        <v>0</v>
      </c>
      <c r="K543">
        <v>0</v>
      </c>
      <c r="L543">
        <v>0</v>
      </c>
      <c r="M543">
        <v>0</v>
      </c>
      <c r="N543">
        <v>0</v>
      </c>
      <c r="O543">
        <v>0</v>
      </c>
      <c r="P543">
        <v>0</v>
      </c>
      <c r="Q543">
        <v>0</v>
      </c>
      <c r="R543">
        <v>0</v>
      </c>
      <c r="S543">
        <v>0</v>
      </c>
      <c r="T543">
        <v>0</v>
      </c>
      <c r="U543">
        <v>0</v>
      </c>
      <c r="V543">
        <v>0</v>
      </c>
      <c r="W543">
        <v>0</v>
      </c>
      <c r="X543">
        <v>0</v>
      </c>
      <c r="Y543">
        <v>2333</v>
      </c>
      <c r="Z543">
        <v>0</v>
      </c>
      <c r="AA543">
        <v>0</v>
      </c>
      <c r="AB543">
        <v>0</v>
      </c>
      <c r="AC543">
        <v>1167</v>
      </c>
      <c r="AD543">
        <v>0</v>
      </c>
      <c r="AE543">
        <v>0</v>
      </c>
      <c r="AF543">
        <v>0</v>
      </c>
      <c r="AG543">
        <v>0</v>
      </c>
      <c r="AH543">
        <v>0</v>
      </c>
      <c r="AI543">
        <v>0</v>
      </c>
      <c r="AJ543">
        <v>0</v>
      </c>
      <c r="AK543">
        <v>0</v>
      </c>
      <c r="AL543">
        <v>0</v>
      </c>
      <c r="AM543">
        <v>0</v>
      </c>
      <c r="AN543">
        <v>0</v>
      </c>
      <c r="AO543">
        <v>0</v>
      </c>
      <c r="AP543">
        <v>0</v>
      </c>
      <c r="AQ543">
        <v>0</v>
      </c>
      <c r="AR543">
        <v>0</v>
      </c>
      <c r="AS543">
        <v>0</v>
      </c>
      <c r="AT543">
        <v>0</v>
      </c>
    </row>
    <row r="544" spans="1:46">
      <c r="A544" t="s">
        <v>84</v>
      </c>
      <c r="B544">
        <v>1</v>
      </c>
      <c r="C544" t="s">
        <v>545</v>
      </c>
      <c r="D544">
        <v>4025</v>
      </c>
      <c r="E544">
        <v>0</v>
      </c>
      <c r="F544">
        <v>0</v>
      </c>
      <c r="G544">
        <v>0</v>
      </c>
      <c r="H544">
        <v>0</v>
      </c>
      <c r="I544">
        <v>0</v>
      </c>
      <c r="J544">
        <v>0</v>
      </c>
      <c r="K544">
        <v>0</v>
      </c>
      <c r="L544">
        <v>0</v>
      </c>
      <c r="M544">
        <v>0</v>
      </c>
      <c r="N544">
        <v>0</v>
      </c>
      <c r="O544">
        <v>0</v>
      </c>
      <c r="P544">
        <v>0</v>
      </c>
      <c r="Q544">
        <v>0</v>
      </c>
      <c r="R544">
        <v>0</v>
      </c>
      <c r="S544">
        <v>0</v>
      </c>
      <c r="T544">
        <v>0</v>
      </c>
      <c r="U544">
        <v>0</v>
      </c>
      <c r="V544">
        <v>5000</v>
      </c>
      <c r="W544">
        <v>0</v>
      </c>
      <c r="X544">
        <v>0</v>
      </c>
      <c r="Y544">
        <v>0</v>
      </c>
      <c r="Z544">
        <v>0</v>
      </c>
      <c r="AA544">
        <v>0</v>
      </c>
      <c r="AB544">
        <v>0</v>
      </c>
      <c r="AC544">
        <v>0</v>
      </c>
      <c r="AD544">
        <v>0</v>
      </c>
      <c r="AE544">
        <v>0</v>
      </c>
      <c r="AF544">
        <v>0</v>
      </c>
      <c r="AG544">
        <v>0</v>
      </c>
      <c r="AH544">
        <v>0</v>
      </c>
      <c r="AI544">
        <v>0</v>
      </c>
      <c r="AJ544">
        <v>0</v>
      </c>
      <c r="AK544">
        <v>0</v>
      </c>
      <c r="AL544">
        <v>0</v>
      </c>
      <c r="AM544">
        <v>0</v>
      </c>
      <c r="AN544">
        <v>0</v>
      </c>
      <c r="AO544">
        <v>0</v>
      </c>
      <c r="AP544">
        <v>0</v>
      </c>
      <c r="AQ544">
        <v>0</v>
      </c>
      <c r="AR544">
        <v>0</v>
      </c>
      <c r="AS544">
        <v>0</v>
      </c>
      <c r="AT544">
        <v>0</v>
      </c>
    </row>
    <row r="545" spans="1:46">
      <c r="A545" t="s">
        <v>84</v>
      </c>
      <c r="B545">
        <v>1</v>
      </c>
      <c r="C545" t="s">
        <v>545</v>
      </c>
      <c r="D545">
        <v>4030</v>
      </c>
      <c r="E545">
        <v>0</v>
      </c>
      <c r="F545">
        <v>0</v>
      </c>
      <c r="G545">
        <v>0</v>
      </c>
      <c r="H545">
        <v>0</v>
      </c>
      <c r="I545">
        <v>0</v>
      </c>
      <c r="J545">
        <v>0</v>
      </c>
      <c r="K545">
        <v>0</v>
      </c>
      <c r="L545">
        <v>0</v>
      </c>
      <c r="M545">
        <v>0</v>
      </c>
      <c r="N545">
        <v>0</v>
      </c>
      <c r="O545">
        <v>0</v>
      </c>
      <c r="P545">
        <v>0</v>
      </c>
      <c r="Q545">
        <v>0</v>
      </c>
      <c r="R545">
        <v>0</v>
      </c>
      <c r="S545">
        <v>0</v>
      </c>
      <c r="T545">
        <v>0</v>
      </c>
      <c r="U545">
        <v>0</v>
      </c>
      <c r="V545">
        <v>0</v>
      </c>
      <c r="W545">
        <v>128</v>
      </c>
      <c r="X545">
        <v>0</v>
      </c>
      <c r="Y545">
        <v>0</v>
      </c>
      <c r="Z545">
        <v>0</v>
      </c>
      <c r="AA545">
        <v>0</v>
      </c>
      <c r="AB545">
        <v>0</v>
      </c>
      <c r="AC545">
        <v>372</v>
      </c>
      <c r="AD545">
        <v>0</v>
      </c>
      <c r="AE545">
        <v>0</v>
      </c>
      <c r="AF545">
        <v>0</v>
      </c>
      <c r="AG545">
        <v>0</v>
      </c>
      <c r="AH545">
        <v>0</v>
      </c>
      <c r="AI545">
        <v>0</v>
      </c>
      <c r="AJ545">
        <v>0</v>
      </c>
      <c r="AK545">
        <v>0</v>
      </c>
      <c r="AL545">
        <v>0</v>
      </c>
      <c r="AM545">
        <v>0</v>
      </c>
      <c r="AN545">
        <v>0</v>
      </c>
      <c r="AO545">
        <v>0</v>
      </c>
      <c r="AP545">
        <v>0</v>
      </c>
      <c r="AQ545">
        <v>0</v>
      </c>
      <c r="AR545">
        <v>0</v>
      </c>
      <c r="AS545">
        <v>0</v>
      </c>
      <c r="AT545">
        <v>0</v>
      </c>
    </row>
    <row r="546" spans="1:46">
      <c r="A546" t="s">
        <v>84</v>
      </c>
      <c r="B546">
        <v>1</v>
      </c>
      <c r="C546" t="s">
        <v>545</v>
      </c>
      <c r="D546">
        <v>4033</v>
      </c>
      <c r="E546">
        <v>0</v>
      </c>
      <c r="F546">
        <v>0</v>
      </c>
      <c r="G546">
        <v>0</v>
      </c>
      <c r="H546">
        <v>0</v>
      </c>
      <c r="I546">
        <v>0</v>
      </c>
      <c r="J546">
        <v>0</v>
      </c>
      <c r="K546">
        <v>0</v>
      </c>
      <c r="L546">
        <v>0</v>
      </c>
      <c r="M546">
        <v>0</v>
      </c>
      <c r="N546">
        <v>0</v>
      </c>
      <c r="O546">
        <v>0</v>
      </c>
      <c r="P546">
        <v>0</v>
      </c>
      <c r="Q546">
        <v>0</v>
      </c>
      <c r="R546">
        <v>0</v>
      </c>
      <c r="S546">
        <v>0</v>
      </c>
      <c r="T546">
        <v>1338</v>
      </c>
      <c r="U546">
        <v>1338</v>
      </c>
      <c r="V546">
        <v>1338</v>
      </c>
      <c r="W546">
        <v>1338</v>
      </c>
      <c r="X546">
        <v>1338</v>
      </c>
      <c r="Y546">
        <v>1338</v>
      </c>
      <c r="Z546">
        <v>1338</v>
      </c>
      <c r="AA546">
        <v>1338</v>
      </c>
      <c r="AB546">
        <v>1338</v>
      </c>
      <c r="AC546">
        <v>1338</v>
      </c>
      <c r="AD546">
        <v>1338</v>
      </c>
      <c r="AE546">
        <v>1342</v>
      </c>
      <c r="AF546">
        <v>0</v>
      </c>
      <c r="AG546">
        <v>0</v>
      </c>
      <c r="AH546">
        <v>0</v>
      </c>
      <c r="AI546">
        <v>0</v>
      </c>
      <c r="AJ546">
        <v>0</v>
      </c>
      <c r="AK546">
        <v>0</v>
      </c>
      <c r="AL546">
        <v>0</v>
      </c>
      <c r="AM546">
        <v>0</v>
      </c>
      <c r="AN546">
        <v>0</v>
      </c>
      <c r="AO546">
        <v>0</v>
      </c>
      <c r="AP546">
        <v>0</v>
      </c>
      <c r="AQ546">
        <v>0</v>
      </c>
      <c r="AR546">
        <v>0</v>
      </c>
      <c r="AS546">
        <v>0</v>
      </c>
      <c r="AT546">
        <v>0</v>
      </c>
    </row>
    <row r="547" spans="1:46">
      <c r="A547" t="s">
        <v>84</v>
      </c>
      <c r="B547">
        <v>1</v>
      </c>
      <c r="C547" t="s">
        <v>545</v>
      </c>
      <c r="D547">
        <v>4035</v>
      </c>
      <c r="E547">
        <v>0</v>
      </c>
      <c r="F547">
        <v>0</v>
      </c>
      <c r="G547">
        <v>0</v>
      </c>
      <c r="H547">
        <v>0</v>
      </c>
      <c r="I547">
        <v>0</v>
      </c>
      <c r="J547">
        <v>0</v>
      </c>
      <c r="K547">
        <v>0</v>
      </c>
      <c r="L547">
        <v>0</v>
      </c>
      <c r="M547">
        <v>0</v>
      </c>
      <c r="N547">
        <v>0</v>
      </c>
      <c r="O547">
        <v>0</v>
      </c>
      <c r="P547">
        <v>0</v>
      </c>
      <c r="Q547">
        <v>0</v>
      </c>
      <c r="R547">
        <v>0</v>
      </c>
      <c r="S547">
        <v>0</v>
      </c>
      <c r="T547">
        <v>0</v>
      </c>
      <c r="U547">
        <v>0</v>
      </c>
      <c r="V547">
        <v>0</v>
      </c>
      <c r="W547">
        <v>0</v>
      </c>
      <c r="X547">
        <v>0</v>
      </c>
      <c r="Y547">
        <v>0</v>
      </c>
      <c r="Z547">
        <v>0</v>
      </c>
      <c r="AA547">
        <v>0</v>
      </c>
      <c r="AB547">
        <v>0</v>
      </c>
      <c r="AC547">
        <v>0</v>
      </c>
      <c r="AD547">
        <v>0</v>
      </c>
      <c r="AE547">
        <v>20000</v>
      </c>
      <c r="AF547">
        <v>0</v>
      </c>
      <c r="AG547">
        <v>0</v>
      </c>
      <c r="AH547">
        <v>0</v>
      </c>
      <c r="AI547">
        <v>0</v>
      </c>
      <c r="AJ547">
        <v>0</v>
      </c>
      <c r="AK547">
        <v>0</v>
      </c>
      <c r="AL547">
        <v>0</v>
      </c>
      <c r="AM547">
        <v>0</v>
      </c>
      <c r="AN547">
        <v>0</v>
      </c>
      <c r="AO547">
        <v>0</v>
      </c>
      <c r="AP547">
        <v>0</v>
      </c>
      <c r="AQ547">
        <v>0</v>
      </c>
      <c r="AR547">
        <v>0</v>
      </c>
      <c r="AS547">
        <v>0</v>
      </c>
      <c r="AT547">
        <v>0</v>
      </c>
    </row>
    <row r="548" spans="1:46">
      <c r="A548" t="s">
        <v>84</v>
      </c>
      <c r="B548">
        <v>1</v>
      </c>
      <c r="C548" t="s">
        <v>545</v>
      </c>
      <c r="D548">
        <v>4041</v>
      </c>
      <c r="E548">
        <v>0</v>
      </c>
      <c r="F548">
        <v>0</v>
      </c>
      <c r="G548">
        <v>0</v>
      </c>
      <c r="H548">
        <v>0</v>
      </c>
      <c r="I548">
        <v>0</v>
      </c>
      <c r="J548">
        <v>0</v>
      </c>
      <c r="K548">
        <v>0</v>
      </c>
      <c r="L548">
        <v>0</v>
      </c>
      <c r="M548">
        <v>0</v>
      </c>
      <c r="N548">
        <v>0</v>
      </c>
      <c r="O548">
        <v>0</v>
      </c>
      <c r="P548">
        <v>0</v>
      </c>
      <c r="Q548">
        <v>0</v>
      </c>
      <c r="R548">
        <v>0</v>
      </c>
      <c r="S548">
        <v>0</v>
      </c>
      <c r="T548">
        <v>1054</v>
      </c>
      <c r="U548">
        <v>0</v>
      </c>
      <c r="V548">
        <v>0</v>
      </c>
      <c r="W548">
        <v>20819</v>
      </c>
      <c r="X548">
        <v>10014</v>
      </c>
      <c r="Y548">
        <v>1054</v>
      </c>
      <c r="Z548">
        <v>1054</v>
      </c>
      <c r="AA548">
        <v>9563</v>
      </c>
      <c r="AB548">
        <v>0</v>
      </c>
      <c r="AC548">
        <v>3162</v>
      </c>
      <c r="AD548">
        <v>2846</v>
      </c>
      <c r="AE548">
        <v>434</v>
      </c>
      <c r="AF548">
        <v>0</v>
      </c>
      <c r="AG548">
        <v>0</v>
      </c>
      <c r="AH548">
        <v>0</v>
      </c>
      <c r="AI548">
        <v>0</v>
      </c>
      <c r="AJ548">
        <v>0</v>
      </c>
      <c r="AK548">
        <v>0</v>
      </c>
      <c r="AL548">
        <v>0</v>
      </c>
      <c r="AM548">
        <v>0</v>
      </c>
      <c r="AN548">
        <v>0</v>
      </c>
      <c r="AO548">
        <v>0</v>
      </c>
      <c r="AP548">
        <v>0</v>
      </c>
      <c r="AQ548">
        <v>0</v>
      </c>
      <c r="AR548">
        <v>0</v>
      </c>
      <c r="AS548">
        <v>0</v>
      </c>
      <c r="AT548">
        <v>0</v>
      </c>
    </row>
    <row r="549" spans="1:46">
      <c r="A549" t="s">
        <v>84</v>
      </c>
      <c r="B549">
        <v>1</v>
      </c>
      <c r="C549" t="s">
        <v>545</v>
      </c>
      <c r="D549">
        <v>4045</v>
      </c>
      <c r="E549">
        <v>0</v>
      </c>
      <c r="F549">
        <v>0</v>
      </c>
      <c r="G549">
        <v>0</v>
      </c>
      <c r="H549">
        <v>0</v>
      </c>
      <c r="I549">
        <v>0</v>
      </c>
      <c r="J549">
        <v>0</v>
      </c>
      <c r="K549">
        <v>0</v>
      </c>
      <c r="L549">
        <v>0</v>
      </c>
      <c r="M549">
        <v>0</v>
      </c>
      <c r="N549">
        <v>0</v>
      </c>
      <c r="O549">
        <v>0</v>
      </c>
      <c r="P549">
        <v>0</v>
      </c>
      <c r="Q549">
        <v>0</v>
      </c>
      <c r="R549">
        <v>0</v>
      </c>
      <c r="S549">
        <v>0</v>
      </c>
      <c r="T549">
        <v>2500</v>
      </c>
      <c r="U549">
        <v>2500</v>
      </c>
      <c r="V549">
        <v>2500</v>
      </c>
      <c r="W549">
        <v>2500</v>
      </c>
      <c r="X549">
        <v>2500</v>
      </c>
      <c r="Y549">
        <v>2500</v>
      </c>
      <c r="Z549">
        <v>2500</v>
      </c>
      <c r="AA549">
        <v>2500</v>
      </c>
      <c r="AB549">
        <v>2500</v>
      </c>
      <c r="AC549">
        <v>2500</v>
      </c>
      <c r="AD549">
        <v>2500</v>
      </c>
      <c r="AE549">
        <v>2500</v>
      </c>
      <c r="AF549">
        <v>0</v>
      </c>
      <c r="AG549">
        <v>0</v>
      </c>
      <c r="AH549">
        <v>0</v>
      </c>
      <c r="AI549">
        <v>0</v>
      </c>
      <c r="AJ549">
        <v>0</v>
      </c>
      <c r="AK549">
        <v>0</v>
      </c>
      <c r="AL549">
        <v>0</v>
      </c>
      <c r="AM549">
        <v>0</v>
      </c>
      <c r="AN549">
        <v>0</v>
      </c>
      <c r="AO549">
        <v>0</v>
      </c>
      <c r="AP549">
        <v>0</v>
      </c>
      <c r="AQ549">
        <v>0</v>
      </c>
      <c r="AR549">
        <v>0</v>
      </c>
      <c r="AS549">
        <v>0</v>
      </c>
      <c r="AT549">
        <v>0</v>
      </c>
    </row>
    <row r="550" spans="1:46">
      <c r="A550" t="s">
        <v>84</v>
      </c>
      <c r="B550">
        <v>1</v>
      </c>
      <c r="C550" t="s">
        <v>545</v>
      </c>
      <c r="D550">
        <v>4046</v>
      </c>
      <c r="E550">
        <v>0</v>
      </c>
      <c r="F550">
        <v>0</v>
      </c>
      <c r="G550">
        <v>0</v>
      </c>
      <c r="H550">
        <v>0</v>
      </c>
      <c r="I550">
        <v>0</v>
      </c>
      <c r="J550">
        <v>0</v>
      </c>
      <c r="K550">
        <v>0</v>
      </c>
      <c r="L550">
        <v>0</v>
      </c>
      <c r="M550">
        <v>0</v>
      </c>
      <c r="N550">
        <v>0</v>
      </c>
      <c r="O550">
        <v>0</v>
      </c>
      <c r="P550">
        <v>0</v>
      </c>
      <c r="Q550">
        <v>0</v>
      </c>
      <c r="R550">
        <v>0</v>
      </c>
      <c r="S550">
        <v>0</v>
      </c>
      <c r="T550">
        <v>0</v>
      </c>
      <c r="U550">
        <v>0</v>
      </c>
      <c r="V550">
        <v>0</v>
      </c>
      <c r="W550">
        <v>221</v>
      </c>
      <c r="X550">
        <v>5213</v>
      </c>
      <c r="Y550">
        <v>2372</v>
      </c>
      <c r="Z550">
        <v>2449</v>
      </c>
      <c r="AA550">
        <v>1931</v>
      </c>
      <c r="AB550">
        <v>221</v>
      </c>
      <c r="AC550">
        <v>717</v>
      </c>
      <c r="AD550">
        <v>48</v>
      </c>
      <c r="AE550">
        <v>828</v>
      </c>
      <c r="AF550">
        <v>0</v>
      </c>
      <c r="AG550">
        <v>0</v>
      </c>
      <c r="AH550">
        <v>0</v>
      </c>
      <c r="AI550">
        <v>0</v>
      </c>
      <c r="AJ550">
        <v>0</v>
      </c>
      <c r="AK550">
        <v>0</v>
      </c>
      <c r="AL550">
        <v>0</v>
      </c>
      <c r="AM550">
        <v>0</v>
      </c>
      <c r="AN550">
        <v>0</v>
      </c>
      <c r="AO550">
        <v>0</v>
      </c>
      <c r="AP550">
        <v>0</v>
      </c>
      <c r="AQ550">
        <v>0</v>
      </c>
      <c r="AR550">
        <v>0</v>
      </c>
      <c r="AS550">
        <v>0</v>
      </c>
      <c r="AT550">
        <v>0</v>
      </c>
    </row>
    <row r="551" spans="1:46">
      <c r="A551" t="s">
        <v>84</v>
      </c>
      <c r="B551">
        <v>1</v>
      </c>
      <c r="C551" t="s">
        <v>545</v>
      </c>
      <c r="D551">
        <v>4050</v>
      </c>
      <c r="E551">
        <v>0</v>
      </c>
      <c r="F551">
        <v>0</v>
      </c>
      <c r="G551">
        <v>0</v>
      </c>
      <c r="H551">
        <v>0</v>
      </c>
      <c r="I551">
        <v>0</v>
      </c>
      <c r="J551">
        <v>0</v>
      </c>
      <c r="K551">
        <v>0</v>
      </c>
      <c r="L551">
        <v>0</v>
      </c>
      <c r="M551">
        <v>0</v>
      </c>
      <c r="N551">
        <v>0</v>
      </c>
      <c r="O551">
        <v>0</v>
      </c>
      <c r="P551">
        <v>0</v>
      </c>
      <c r="Q551">
        <v>0</v>
      </c>
      <c r="R551">
        <v>0</v>
      </c>
      <c r="S551">
        <v>0</v>
      </c>
      <c r="T551">
        <v>271</v>
      </c>
      <c r="U551">
        <v>271</v>
      </c>
      <c r="V551">
        <v>271</v>
      </c>
      <c r="W551">
        <v>271</v>
      </c>
      <c r="X551">
        <v>271</v>
      </c>
      <c r="Y551">
        <v>271</v>
      </c>
      <c r="Z551">
        <v>271</v>
      </c>
      <c r="AA551">
        <v>271</v>
      </c>
      <c r="AB551">
        <v>271</v>
      </c>
      <c r="AC551">
        <v>271</v>
      </c>
      <c r="AD551">
        <v>271</v>
      </c>
      <c r="AE551">
        <v>269</v>
      </c>
      <c r="AF551">
        <v>0</v>
      </c>
      <c r="AG551">
        <v>0</v>
      </c>
      <c r="AH551">
        <v>0</v>
      </c>
      <c r="AI551">
        <v>0</v>
      </c>
      <c r="AJ551">
        <v>0</v>
      </c>
      <c r="AK551">
        <v>0</v>
      </c>
      <c r="AL551">
        <v>0</v>
      </c>
      <c r="AM551">
        <v>0</v>
      </c>
      <c r="AN551">
        <v>0</v>
      </c>
      <c r="AO551">
        <v>0</v>
      </c>
      <c r="AP551">
        <v>0</v>
      </c>
      <c r="AQ551">
        <v>0</v>
      </c>
      <c r="AR551">
        <v>0</v>
      </c>
      <c r="AS551">
        <v>0</v>
      </c>
      <c r="AT551">
        <v>0</v>
      </c>
    </row>
    <row r="552" spans="1:46">
      <c r="A552" t="s">
        <v>84</v>
      </c>
      <c r="B552">
        <v>1</v>
      </c>
      <c r="C552" t="s">
        <v>545</v>
      </c>
      <c r="D552">
        <v>4070</v>
      </c>
      <c r="E552">
        <v>0</v>
      </c>
      <c r="F552">
        <v>0</v>
      </c>
      <c r="G552">
        <v>0</v>
      </c>
      <c r="H552">
        <v>0</v>
      </c>
      <c r="I552">
        <v>0</v>
      </c>
      <c r="J552">
        <v>0</v>
      </c>
      <c r="K552">
        <v>0</v>
      </c>
      <c r="L552">
        <v>0</v>
      </c>
      <c r="M552">
        <v>0</v>
      </c>
      <c r="N552">
        <v>0</v>
      </c>
      <c r="O552">
        <v>0</v>
      </c>
      <c r="P552">
        <v>0</v>
      </c>
      <c r="Q552">
        <v>0</v>
      </c>
      <c r="R552">
        <v>0</v>
      </c>
      <c r="S552">
        <v>0</v>
      </c>
      <c r="T552">
        <v>-251</v>
      </c>
      <c r="U552">
        <v>-505</v>
      </c>
      <c r="V552">
        <v>16</v>
      </c>
      <c r="W552">
        <v>86777</v>
      </c>
      <c r="X552">
        <v>-7720</v>
      </c>
      <c r="Y552">
        <v>-205</v>
      </c>
      <c r="Z552">
        <v>-374</v>
      </c>
      <c r="AA552">
        <v>75406</v>
      </c>
      <c r="AB552">
        <v>20</v>
      </c>
      <c r="AC552">
        <v>-197</v>
      </c>
      <c r="AD552">
        <v>-1632</v>
      </c>
      <c r="AE552">
        <v>18499</v>
      </c>
      <c r="AF552">
        <v>0</v>
      </c>
      <c r="AG552">
        <v>0</v>
      </c>
      <c r="AH552">
        <v>0</v>
      </c>
      <c r="AI552">
        <v>0</v>
      </c>
      <c r="AJ552">
        <v>0</v>
      </c>
      <c r="AK552">
        <v>0</v>
      </c>
      <c r="AL552">
        <v>0</v>
      </c>
      <c r="AM552">
        <v>0</v>
      </c>
      <c r="AN552">
        <v>0</v>
      </c>
      <c r="AO552">
        <v>0</v>
      </c>
      <c r="AP552">
        <v>0</v>
      </c>
      <c r="AQ552">
        <v>0</v>
      </c>
      <c r="AR552">
        <v>0</v>
      </c>
      <c r="AS552">
        <v>0</v>
      </c>
      <c r="AT552">
        <v>0</v>
      </c>
    </row>
    <row r="553" spans="1:46">
      <c r="A553" t="s">
        <v>84</v>
      </c>
      <c r="B553">
        <v>1</v>
      </c>
      <c r="C553" t="s">
        <v>545</v>
      </c>
      <c r="D553">
        <v>4090</v>
      </c>
      <c r="E553">
        <v>0</v>
      </c>
      <c r="F553">
        <v>0</v>
      </c>
      <c r="G553">
        <v>0</v>
      </c>
      <c r="H553">
        <v>0</v>
      </c>
      <c r="I553">
        <v>0</v>
      </c>
      <c r="J553">
        <v>0</v>
      </c>
      <c r="K553">
        <v>0</v>
      </c>
      <c r="L553">
        <v>0</v>
      </c>
      <c r="M553">
        <v>0</v>
      </c>
      <c r="N553">
        <v>0</v>
      </c>
      <c r="O553">
        <v>0</v>
      </c>
      <c r="P553">
        <v>0</v>
      </c>
      <c r="Q553">
        <v>0</v>
      </c>
      <c r="R553">
        <v>0</v>
      </c>
      <c r="S553">
        <v>0</v>
      </c>
      <c r="T553">
        <v>2033</v>
      </c>
      <c r="U553">
        <v>2033</v>
      </c>
      <c r="V553">
        <v>2033</v>
      </c>
      <c r="W553">
        <v>2033</v>
      </c>
      <c r="X553">
        <v>2033</v>
      </c>
      <c r="Y553">
        <v>2033</v>
      </c>
      <c r="Z553">
        <v>2033</v>
      </c>
      <c r="AA553">
        <v>2033</v>
      </c>
      <c r="AB553">
        <v>2033</v>
      </c>
      <c r="AC553">
        <v>2033</v>
      </c>
      <c r="AD553">
        <v>2033</v>
      </c>
      <c r="AE553">
        <v>2037</v>
      </c>
      <c r="AF553">
        <v>0</v>
      </c>
      <c r="AG553">
        <v>0</v>
      </c>
      <c r="AH553">
        <v>0</v>
      </c>
      <c r="AI553">
        <v>0</v>
      </c>
      <c r="AJ553">
        <v>0</v>
      </c>
      <c r="AK553">
        <v>0</v>
      </c>
      <c r="AL553">
        <v>0</v>
      </c>
      <c r="AM553">
        <v>0</v>
      </c>
      <c r="AN553">
        <v>0</v>
      </c>
      <c r="AO553">
        <v>0</v>
      </c>
      <c r="AP553">
        <v>0</v>
      </c>
      <c r="AQ553">
        <v>0</v>
      </c>
      <c r="AR553">
        <v>0</v>
      </c>
      <c r="AS553">
        <v>0</v>
      </c>
      <c r="AT553">
        <v>0</v>
      </c>
    </row>
    <row r="554" spans="1:46">
      <c r="A554" t="s">
        <v>84</v>
      </c>
      <c r="B554">
        <v>1</v>
      </c>
      <c r="C554" t="s">
        <v>545</v>
      </c>
      <c r="D554">
        <v>5001</v>
      </c>
      <c r="E554">
        <v>0</v>
      </c>
      <c r="F554">
        <v>0</v>
      </c>
      <c r="G554">
        <v>0</v>
      </c>
      <c r="H554">
        <v>0</v>
      </c>
      <c r="I554">
        <v>0</v>
      </c>
      <c r="J554">
        <v>0</v>
      </c>
      <c r="K554">
        <v>0</v>
      </c>
      <c r="L554">
        <v>0</v>
      </c>
      <c r="M554">
        <v>0</v>
      </c>
      <c r="N554">
        <v>0</v>
      </c>
      <c r="O554">
        <v>0</v>
      </c>
      <c r="P554">
        <v>0</v>
      </c>
      <c r="Q554">
        <v>0</v>
      </c>
      <c r="R554">
        <v>0</v>
      </c>
      <c r="S554">
        <v>0</v>
      </c>
      <c r="T554">
        <v>18320</v>
      </c>
      <c r="U554">
        <v>17487</v>
      </c>
      <c r="V554">
        <v>19153</v>
      </c>
      <c r="W554">
        <v>17487</v>
      </c>
      <c r="X554">
        <v>18320</v>
      </c>
      <c r="Y554">
        <v>18320</v>
      </c>
      <c r="Z554">
        <v>17487</v>
      </c>
      <c r="AA554">
        <v>19153</v>
      </c>
      <c r="AB554">
        <v>16655</v>
      </c>
      <c r="AC554">
        <v>18320</v>
      </c>
      <c r="AD554">
        <v>17487</v>
      </c>
      <c r="AE554">
        <v>61529</v>
      </c>
      <c r="AF554">
        <v>0</v>
      </c>
      <c r="AG554">
        <v>0</v>
      </c>
      <c r="AH554">
        <v>0</v>
      </c>
      <c r="AI554">
        <v>0</v>
      </c>
      <c r="AJ554">
        <v>0</v>
      </c>
      <c r="AK554">
        <v>0</v>
      </c>
      <c r="AL554">
        <v>0</v>
      </c>
      <c r="AM554">
        <v>0</v>
      </c>
      <c r="AN554">
        <v>0</v>
      </c>
      <c r="AO554">
        <v>0</v>
      </c>
      <c r="AP554">
        <v>0</v>
      </c>
      <c r="AQ554">
        <v>0</v>
      </c>
      <c r="AR554">
        <v>0</v>
      </c>
      <c r="AS554">
        <v>0</v>
      </c>
      <c r="AT554">
        <v>0</v>
      </c>
    </row>
    <row r="555" spans="1:46">
      <c r="A555" t="s">
        <v>84</v>
      </c>
      <c r="B555">
        <v>1</v>
      </c>
      <c r="C555" t="s">
        <v>545</v>
      </c>
      <c r="D555">
        <v>5002</v>
      </c>
      <c r="E555">
        <v>0</v>
      </c>
      <c r="F555">
        <v>0</v>
      </c>
      <c r="G555">
        <v>0</v>
      </c>
      <c r="H555">
        <v>0</v>
      </c>
      <c r="I555">
        <v>0</v>
      </c>
      <c r="J555">
        <v>0</v>
      </c>
      <c r="K555">
        <v>0</v>
      </c>
      <c r="L555">
        <v>0</v>
      </c>
      <c r="M555">
        <v>0</v>
      </c>
      <c r="N555">
        <v>0</v>
      </c>
      <c r="O555">
        <v>0</v>
      </c>
      <c r="P555">
        <v>0</v>
      </c>
      <c r="Q555">
        <v>0</v>
      </c>
      <c r="R555">
        <v>0</v>
      </c>
      <c r="S555">
        <v>0</v>
      </c>
      <c r="T555">
        <v>2049</v>
      </c>
      <c r="U555">
        <v>1956</v>
      </c>
      <c r="V555">
        <v>2142</v>
      </c>
      <c r="W555">
        <v>1956</v>
      </c>
      <c r="X555">
        <v>2049</v>
      </c>
      <c r="Y555">
        <v>2049</v>
      </c>
      <c r="Z555">
        <v>1956</v>
      </c>
      <c r="AA555">
        <v>2142</v>
      </c>
      <c r="AB555">
        <v>1863</v>
      </c>
      <c r="AC555">
        <v>2049</v>
      </c>
      <c r="AD555">
        <v>1956</v>
      </c>
      <c r="AE555">
        <v>6883</v>
      </c>
      <c r="AF555">
        <v>0</v>
      </c>
      <c r="AG555">
        <v>0</v>
      </c>
      <c r="AH555">
        <v>0</v>
      </c>
      <c r="AI555">
        <v>0</v>
      </c>
      <c r="AJ555">
        <v>0</v>
      </c>
      <c r="AK555">
        <v>0</v>
      </c>
      <c r="AL555">
        <v>0</v>
      </c>
      <c r="AM555">
        <v>0</v>
      </c>
      <c r="AN555">
        <v>0</v>
      </c>
      <c r="AO555">
        <v>0</v>
      </c>
      <c r="AP555">
        <v>0</v>
      </c>
      <c r="AQ555">
        <v>0</v>
      </c>
      <c r="AR555">
        <v>0</v>
      </c>
      <c r="AS555">
        <v>0</v>
      </c>
      <c r="AT555">
        <v>0</v>
      </c>
    </row>
    <row r="556" spans="1:46">
      <c r="A556" t="s">
        <v>84</v>
      </c>
      <c r="B556">
        <v>1</v>
      </c>
      <c r="C556" t="s">
        <v>545</v>
      </c>
      <c r="D556">
        <v>5010</v>
      </c>
      <c r="E556">
        <v>0</v>
      </c>
      <c r="F556">
        <v>0</v>
      </c>
      <c r="G556">
        <v>0</v>
      </c>
      <c r="H556">
        <v>0</v>
      </c>
      <c r="I556">
        <v>0</v>
      </c>
      <c r="J556">
        <v>0</v>
      </c>
      <c r="K556">
        <v>0</v>
      </c>
      <c r="L556">
        <v>0</v>
      </c>
      <c r="M556">
        <v>0</v>
      </c>
      <c r="N556">
        <v>0</v>
      </c>
      <c r="O556">
        <v>0</v>
      </c>
      <c r="P556">
        <v>0</v>
      </c>
      <c r="Q556">
        <v>0</v>
      </c>
      <c r="R556">
        <v>0</v>
      </c>
      <c r="S556">
        <v>0</v>
      </c>
      <c r="T556">
        <v>52</v>
      </c>
      <c r="U556">
        <v>52</v>
      </c>
      <c r="V556">
        <v>52</v>
      </c>
      <c r="W556">
        <v>52</v>
      </c>
      <c r="X556">
        <v>52</v>
      </c>
      <c r="Y556">
        <v>52</v>
      </c>
      <c r="Z556">
        <v>52</v>
      </c>
      <c r="AA556">
        <v>52</v>
      </c>
      <c r="AB556">
        <v>52</v>
      </c>
      <c r="AC556">
        <v>52</v>
      </c>
      <c r="AD556">
        <v>52</v>
      </c>
      <c r="AE556">
        <v>53</v>
      </c>
      <c r="AF556">
        <v>0</v>
      </c>
      <c r="AG556">
        <v>0</v>
      </c>
      <c r="AH556">
        <v>0</v>
      </c>
      <c r="AI556">
        <v>0</v>
      </c>
      <c r="AJ556">
        <v>0</v>
      </c>
      <c r="AK556">
        <v>0</v>
      </c>
      <c r="AL556">
        <v>0</v>
      </c>
      <c r="AM556">
        <v>0</v>
      </c>
      <c r="AN556">
        <v>0</v>
      </c>
      <c r="AO556">
        <v>0</v>
      </c>
      <c r="AP556">
        <v>0</v>
      </c>
      <c r="AQ556">
        <v>0</v>
      </c>
      <c r="AR556">
        <v>0</v>
      </c>
      <c r="AS556">
        <v>0</v>
      </c>
      <c r="AT556">
        <v>0</v>
      </c>
    </row>
    <row r="557" spans="1:46">
      <c r="A557" t="s">
        <v>84</v>
      </c>
      <c r="B557">
        <v>1</v>
      </c>
      <c r="C557" t="s">
        <v>545</v>
      </c>
      <c r="D557">
        <v>5011</v>
      </c>
      <c r="E557">
        <v>0</v>
      </c>
      <c r="F557">
        <v>0</v>
      </c>
      <c r="G557">
        <v>0</v>
      </c>
      <c r="H557">
        <v>0</v>
      </c>
      <c r="I557">
        <v>0</v>
      </c>
      <c r="J557">
        <v>0</v>
      </c>
      <c r="K557">
        <v>0</v>
      </c>
      <c r="L557">
        <v>0</v>
      </c>
      <c r="M557">
        <v>0</v>
      </c>
      <c r="N557">
        <v>0</v>
      </c>
      <c r="O557">
        <v>0</v>
      </c>
      <c r="P557">
        <v>0</v>
      </c>
      <c r="Q557">
        <v>0</v>
      </c>
      <c r="R557">
        <v>0</v>
      </c>
      <c r="S557">
        <v>0</v>
      </c>
      <c r="T557">
        <v>52</v>
      </c>
      <c r="U557">
        <v>52</v>
      </c>
      <c r="V557">
        <v>52</v>
      </c>
      <c r="W557">
        <v>52</v>
      </c>
      <c r="X557">
        <v>52</v>
      </c>
      <c r="Y557">
        <v>52</v>
      </c>
      <c r="Z557">
        <v>52</v>
      </c>
      <c r="AA557">
        <v>52</v>
      </c>
      <c r="AB557">
        <v>52</v>
      </c>
      <c r="AC557">
        <v>52</v>
      </c>
      <c r="AD557">
        <v>52</v>
      </c>
      <c r="AE557">
        <v>53</v>
      </c>
      <c r="AF557">
        <v>0</v>
      </c>
      <c r="AG557">
        <v>0</v>
      </c>
      <c r="AH557">
        <v>0</v>
      </c>
      <c r="AI557">
        <v>0</v>
      </c>
      <c r="AJ557">
        <v>0</v>
      </c>
      <c r="AK557">
        <v>0</v>
      </c>
      <c r="AL557">
        <v>0</v>
      </c>
      <c r="AM557">
        <v>0</v>
      </c>
      <c r="AN557">
        <v>0</v>
      </c>
      <c r="AO557">
        <v>0</v>
      </c>
      <c r="AP557">
        <v>0</v>
      </c>
      <c r="AQ557">
        <v>0</v>
      </c>
      <c r="AR557">
        <v>0</v>
      </c>
      <c r="AS557">
        <v>0</v>
      </c>
      <c r="AT557">
        <v>0</v>
      </c>
    </row>
    <row r="558" spans="1:46">
      <c r="A558" t="s">
        <v>84</v>
      </c>
      <c r="B558">
        <v>1</v>
      </c>
      <c r="C558" t="s">
        <v>545</v>
      </c>
      <c r="D558">
        <v>5013</v>
      </c>
      <c r="E558">
        <v>0</v>
      </c>
      <c r="F558">
        <v>0</v>
      </c>
      <c r="G558">
        <v>0</v>
      </c>
      <c r="H558">
        <v>0</v>
      </c>
      <c r="I558">
        <v>0</v>
      </c>
      <c r="J558">
        <v>0</v>
      </c>
      <c r="K558">
        <v>0</v>
      </c>
      <c r="L558">
        <v>0</v>
      </c>
      <c r="M558">
        <v>0</v>
      </c>
      <c r="N558">
        <v>0</v>
      </c>
      <c r="O558">
        <v>0</v>
      </c>
      <c r="P558">
        <v>0</v>
      </c>
      <c r="Q558">
        <v>0</v>
      </c>
      <c r="R558">
        <v>0</v>
      </c>
      <c r="S558">
        <v>0</v>
      </c>
      <c r="T558">
        <v>52</v>
      </c>
      <c r="U558">
        <v>52</v>
      </c>
      <c r="V558">
        <v>52</v>
      </c>
      <c r="W558">
        <v>52</v>
      </c>
      <c r="X558">
        <v>52</v>
      </c>
      <c r="Y558">
        <v>52</v>
      </c>
      <c r="Z558">
        <v>52</v>
      </c>
      <c r="AA558">
        <v>52</v>
      </c>
      <c r="AB558">
        <v>52</v>
      </c>
      <c r="AC558">
        <v>52</v>
      </c>
      <c r="AD558">
        <v>52</v>
      </c>
      <c r="AE558">
        <v>53</v>
      </c>
      <c r="AF558">
        <v>0</v>
      </c>
      <c r="AG558">
        <v>0</v>
      </c>
      <c r="AH558">
        <v>0</v>
      </c>
      <c r="AI558">
        <v>0</v>
      </c>
      <c r="AJ558">
        <v>0</v>
      </c>
      <c r="AK558">
        <v>0</v>
      </c>
      <c r="AL558">
        <v>0</v>
      </c>
      <c r="AM558">
        <v>0</v>
      </c>
      <c r="AN558">
        <v>0</v>
      </c>
      <c r="AO558">
        <v>0</v>
      </c>
      <c r="AP558">
        <v>0</v>
      </c>
      <c r="AQ558">
        <v>0</v>
      </c>
      <c r="AR558">
        <v>0</v>
      </c>
      <c r="AS558">
        <v>0</v>
      </c>
      <c r="AT558">
        <v>0</v>
      </c>
    </row>
    <row r="559" spans="1:46">
      <c r="A559" t="s">
        <v>84</v>
      </c>
      <c r="B559">
        <v>1</v>
      </c>
      <c r="C559" t="s">
        <v>545</v>
      </c>
      <c r="D559">
        <v>5014</v>
      </c>
      <c r="E559">
        <v>0</v>
      </c>
      <c r="F559">
        <v>0</v>
      </c>
      <c r="G559">
        <v>0</v>
      </c>
      <c r="H559">
        <v>0</v>
      </c>
      <c r="I559">
        <v>0</v>
      </c>
      <c r="J559">
        <v>0</v>
      </c>
      <c r="K559">
        <v>0</v>
      </c>
      <c r="L559">
        <v>0</v>
      </c>
      <c r="M559">
        <v>0</v>
      </c>
      <c r="N559">
        <v>0</v>
      </c>
      <c r="O559">
        <v>0</v>
      </c>
      <c r="P559">
        <v>0</v>
      </c>
      <c r="Q559">
        <v>0</v>
      </c>
      <c r="R559">
        <v>0</v>
      </c>
      <c r="S559">
        <v>0</v>
      </c>
      <c r="T559">
        <v>52</v>
      </c>
      <c r="U559">
        <v>52</v>
      </c>
      <c r="V559">
        <v>52</v>
      </c>
      <c r="W559">
        <v>52</v>
      </c>
      <c r="X559">
        <v>52</v>
      </c>
      <c r="Y559">
        <v>52</v>
      </c>
      <c r="Z559">
        <v>52</v>
      </c>
      <c r="AA559">
        <v>52</v>
      </c>
      <c r="AB559">
        <v>52</v>
      </c>
      <c r="AC559">
        <v>52</v>
      </c>
      <c r="AD559">
        <v>52</v>
      </c>
      <c r="AE559">
        <v>53</v>
      </c>
      <c r="AF559">
        <v>0</v>
      </c>
      <c r="AG559">
        <v>0</v>
      </c>
      <c r="AH559">
        <v>0</v>
      </c>
      <c r="AI559">
        <v>0</v>
      </c>
      <c r="AJ559">
        <v>0</v>
      </c>
      <c r="AK559">
        <v>0</v>
      </c>
      <c r="AL559">
        <v>0</v>
      </c>
      <c r="AM559">
        <v>0</v>
      </c>
      <c r="AN559">
        <v>0</v>
      </c>
      <c r="AO559">
        <v>0</v>
      </c>
      <c r="AP559">
        <v>0</v>
      </c>
      <c r="AQ559">
        <v>0</v>
      </c>
      <c r="AR559">
        <v>0</v>
      </c>
      <c r="AS559">
        <v>0</v>
      </c>
      <c r="AT559">
        <v>0</v>
      </c>
    </row>
    <row r="560" spans="1:46">
      <c r="A560" t="s">
        <v>84</v>
      </c>
      <c r="B560">
        <v>1</v>
      </c>
      <c r="C560" t="s">
        <v>545</v>
      </c>
      <c r="D560">
        <v>5020</v>
      </c>
      <c r="E560">
        <v>0</v>
      </c>
      <c r="F560">
        <v>0</v>
      </c>
      <c r="G560">
        <v>0</v>
      </c>
      <c r="H560">
        <v>0</v>
      </c>
      <c r="I560">
        <v>0</v>
      </c>
      <c r="J560">
        <v>0</v>
      </c>
      <c r="K560">
        <v>0</v>
      </c>
      <c r="L560">
        <v>0</v>
      </c>
      <c r="M560">
        <v>0</v>
      </c>
      <c r="N560">
        <v>0</v>
      </c>
      <c r="O560">
        <v>0</v>
      </c>
      <c r="P560">
        <v>0</v>
      </c>
      <c r="Q560">
        <v>0</v>
      </c>
      <c r="R560">
        <v>0</v>
      </c>
      <c r="S560">
        <v>0</v>
      </c>
      <c r="T560">
        <v>52</v>
      </c>
      <c r="U560">
        <v>52</v>
      </c>
      <c r="V560">
        <v>52</v>
      </c>
      <c r="W560">
        <v>52</v>
      </c>
      <c r="X560">
        <v>52</v>
      </c>
      <c r="Y560">
        <v>52</v>
      </c>
      <c r="Z560">
        <v>52</v>
      </c>
      <c r="AA560">
        <v>52</v>
      </c>
      <c r="AB560">
        <v>52</v>
      </c>
      <c r="AC560">
        <v>52</v>
      </c>
      <c r="AD560">
        <v>52</v>
      </c>
      <c r="AE560">
        <v>53</v>
      </c>
      <c r="AF560">
        <v>0</v>
      </c>
      <c r="AG560">
        <v>0</v>
      </c>
      <c r="AH560">
        <v>0</v>
      </c>
      <c r="AI560">
        <v>0</v>
      </c>
      <c r="AJ560">
        <v>0</v>
      </c>
      <c r="AK560">
        <v>0</v>
      </c>
      <c r="AL560">
        <v>0</v>
      </c>
      <c r="AM560">
        <v>0</v>
      </c>
      <c r="AN560">
        <v>0</v>
      </c>
      <c r="AO560">
        <v>0</v>
      </c>
      <c r="AP560">
        <v>0</v>
      </c>
      <c r="AQ560">
        <v>0</v>
      </c>
      <c r="AR560">
        <v>0</v>
      </c>
      <c r="AS560">
        <v>0</v>
      </c>
      <c r="AT560">
        <v>0</v>
      </c>
    </row>
    <row r="561" spans="1:46">
      <c r="A561" t="s">
        <v>84</v>
      </c>
      <c r="B561">
        <v>1</v>
      </c>
      <c r="C561" t="s">
        <v>545</v>
      </c>
      <c r="D561">
        <v>5021</v>
      </c>
      <c r="E561">
        <v>0</v>
      </c>
      <c r="F561">
        <v>0</v>
      </c>
      <c r="G561">
        <v>0</v>
      </c>
      <c r="H561">
        <v>0</v>
      </c>
      <c r="I561">
        <v>0</v>
      </c>
      <c r="J561">
        <v>0</v>
      </c>
      <c r="K561">
        <v>0</v>
      </c>
      <c r="L561">
        <v>0</v>
      </c>
      <c r="M561">
        <v>0</v>
      </c>
      <c r="N561">
        <v>0</v>
      </c>
      <c r="O561">
        <v>0</v>
      </c>
      <c r="P561">
        <v>0</v>
      </c>
      <c r="Q561">
        <v>0</v>
      </c>
      <c r="R561">
        <v>0</v>
      </c>
      <c r="S561">
        <v>0</v>
      </c>
      <c r="T561">
        <v>52</v>
      </c>
      <c r="U561">
        <v>52</v>
      </c>
      <c r="V561">
        <v>52</v>
      </c>
      <c r="W561">
        <v>52</v>
      </c>
      <c r="X561">
        <v>52</v>
      </c>
      <c r="Y561">
        <v>52</v>
      </c>
      <c r="Z561">
        <v>52</v>
      </c>
      <c r="AA561">
        <v>52</v>
      </c>
      <c r="AB561">
        <v>52</v>
      </c>
      <c r="AC561">
        <v>52</v>
      </c>
      <c r="AD561">
        <v>52</v>
      </c>
      <c r="AE561">
        <v>53</v>
      </c>
      <c r="AF561">
        <v>0</v>
      </c>
      <c r="AG561">
        <v>0</v>
      </c>
      <c r="AH561">
        <v>0</v>
      </c>
      <c r="AI561">
        <v>0</v>
      </c>
      <c r="AJ561">
        <v>0</v>
      </c>
      <c r="AK561">
        <v>0</v>
      </c>
      <c r="AL561">
        <v>0</v>
      </c>
      <c r="AM561">
        <v>0</v>
      </c>
      <c r="AN561">
        <v>0</v>
      </c>
      <c r="AO561">
        <v>0</v>
      </c>
      <c r="AP561">
        <v>0</v>
      </c>
      <c r="AQ561">
        <v>0</v>
      </c>
      <c r="AR561">
        <v>0</v>
      </c>
      <c r="AS561">
        <v>0</v>
      </c>
      <c r="AT561">
        <v>0</v>
      </c>
    </row>
    <row r="562" spans="1:46">
      <c r="A562" t="s">
        <v>84</v>
      </c>
      <c r="B562">
        <v>1</v>
      </c>
      <c r="C562" t="s">
        <v>545</v>
      </c>
      <c r="D562">
        <v>5022</v>
      </c>
      <c r="E562">
        <v>0</v>
      </c>
      <c r="F562">
        <v>0</v>
      </c>
      <c r="G562">
        <v>0</v>
      </c>
      <c r="H562">
        <v>0</v>
      </c>
      <c r="I562">
        <v>0</v>
      </c>
      <c r="J562">
        <v>0</v>
      </c>
      <c r="K562">
        <v>0</v>
      </c>
      <c r="L562">
        <v>0</v>
      </c>
      <c r="M562">
        <v>0</v>
      </c>
      <c r="N562">
        <v>0</v>
      </c>
      <c r="O562">
        <v>0</v>
      </c>
      <c r="P562">
        <v>0</v>
      </c>
      <c r="Q562">
        <v>0</v>
      </c>
      <c r="R562">
        <v>0</v>
      </c>
      <c r="S562">
        <v>0</v>
      </c>
      <c r="T562">
        <v>52</v>
      </c>
      <c r="U562">
        <v>52</v>
      </c>
      <c r="V562">
        <v>52</v>
      </c>
      <c r="W562">
        <v>52</v>
      </c>
      <c r="X562">
        <v>52</v>
      </c>
      <c r="Y562">
        <v>52</v>
      </c>
      <c r="Z562">
        <v>52</v>
      </c>
      <c r="AA562">
        <v>52</v>
      </c>
      <c r="AB562">
        <v>52</v>
      </c>
      <c r="AC562">
        <v>52</v>
      </c>
      <c r="AD562">
        <v>52</v>
      </c>
      <c r="AE562">
        <v>53</v>
      </c>
      <c r="AF562">
        <v>0</v>
      </c>
      <c r="AG562">
        <v>0</v>
      </c>
      <c r="AH562">
        <v>0</v>
      </c>
      <c r="AI562">
        <v>0</v>
      </c>
      <c r="AJ562">
        <v>0</v>
      </c>
      <c r="AK562">
        <v>0</v>
      </c>
      <c r="AL562">
        <v>0</v>
      </c>
      <c r="AM562">
        <v>0</v>
      </c>
      <c r="AN562">
        <v>0</v>
      </c>
      <c r="AO562">
        <v>0</v>
      </c>
      <c r="AP562">
        <v>0</v>
      </c>
      <c r="AQ562">
        <v>0</v>
      </c>
      <c r="AR562">
        <v>0</v>
      </c>
      <c r="AS562">
        <v>0</v>
      </c>
      <c r="AT562">
        <v>0</v>
      </c>
    </row>
    <row r="563" spans="1:46">
      <c r="A563" t="s">
        <v>84</v>
      </c>
      <c r="B563">
        <v>1</v>
      </c>
      <c r="C563" t="s">
        <v>545</v>
      </c>
      <c r="D563">
        <v>5023</v>
      </c>
      <c r="E563">
        <v>0</v>
      </c>
      <c r="F563">
        <v>0</v>
      </c>
      <c r="G563">
        <v>0</v>
      </c>
      <c r="H563">
        <v>0</v>
      </c>
      <c r="I563">
        <v>0</v>
      </c>
      <c r="J563">
        <v>0</v>
      </c>
      <c r="K563">
        <v>0</v>
      </c>
      <c r="L563">
        <v>0</v>
      </c>
      <c r="M563">
        <v>0</v>
      </c>
      <c r="N563">
        <v>0</v>
      </c>
      <c r="O563">
        <v>0</v>
      </c>
      <c r="P563">
        <v>0</v>
      </c>
      <c r="Q563">
        <v>0</v>
      </c>
      <c r="R563">
        <v>0</v>
      </c>
      <c r="S563">
        <v>0</v>
      </c>
      <c r="T563">
        <v>52</v>
      </c>
      <c r="U563">
        <v>52</v>
      </c>
      <c r="V563">
        <v>52</v>
      </c>
      <c r="W563">
        <v>52</v>
      </c>
      <c r="X563">
        <v>52</v>
      </c>
      <c r="Y563">
        <v>52</v>
      </c>
      <c r="Z563">
        <v>52</v>
      </c>
      <c r="AA563">
        <v>52</v>
      </c>
      <c r="AB563">
        <v>52</v>
      </c>
      <c r="AC563">
        <v>52</v>
      </c>
      <c r="AD563">
        <v>52</v>
      </c>
      <c r="AE563">
        <v>53</v>
      </c>
      <c r="AF563">
        <v>0</v>
      </c>
      <c r="AG563">
        <v>0</v>
      </c>
      <c r="AH563">
        <v>0</v>
      </c>
      <c r="AI563">
        <v>0</v>
      </c>
      <c r="AJ563">
        <v>0</v>
      </c>
      <c r="AK563">
        <v>0</v>
      </c>
      <c r="AL563">
        <v>0</v>
      </c>
      <c r="AM563">
        <v>0</v>
      </c>
      <c r="AN563">
        <v>0</v>
      </c>
      <c r="AO563">
        <v>0</v>
      </c>
      <c r="AP563">
        <v>0</v>
      </c>
      <c r="AQ563">
        <v>0</v>
      </c>
      <c r="AR563">
        <v>0</v>
      </c>
      <c r="AS563">
        <v>0</v>
      </c>
      <c r="AT563">
        <v>0</v>
      </c>
    </row>
    <row r="564" spans="1:46">
      <c r="A564" t="s">
        <v>84</v>
      </c>
      <c r="B564">
        <v>1</v>
      </c>
      <c r="C564" t="s">
        <v>545</v>
      </c>
      <c r="D564">
        <v>5024</v>
      </c>
      <c r="E564">
        <v>0</v>
      </c>
      <c r="F564">
        <v>0</v>
      </c>
      <c r="G564">
        <v>0</v>
      </c>
      <c r="H564">
        <v>0</v>
      </c>
      <c r="I564">
        <v>0</v>
      </c>
      <c r="J564">
        <v>0</v>
      </c>
      <c r="K564">
        <v>0</v>
      </c>
      <c r="L564">
        <v>0</v>
      </c>
      <c r="M564">
        <v>0</v>
      </c>
      <c r="N564">
        <v>0</v>
      </c>
      <c r="O564">
        <v>0</v>
      </c>
      <c r="P564">
        <v>0</v>
      </c>
      <c r="Q564">
        <v>0</v>
      </c>
      <c r="R564">
        <v>0</v>
      </c>
      <c r="S564">
        <v>0</v>
      </c>
      <c r="T564">
        <v>0</v>
      </c>
      <c r="U564">
        <v>62</v>
      </c>
      <c r="V564">
        <v>0</v>
      </c>
      <c r="W564">
        <v>0</v>
      </c>
      <c r="X564">
        <v>0</v>
      </c>
      <c r="Y564">
        <v>75</v>
      </c>
      <c r="Z564">
        <v>30</v>
      </c>
      <c r="AA564">
        <v>0</v>
      </c>
      <c r="AB564">
        <v>0</v>
      </c>
      <c r="AC564">
        <v>140</v>
      </c>
      <c r="AD564">
        <v>145</v>
      </c>
      <c r="AE564">
        <v>48</v>
      </c>
      <c r="AF564">
        <v>0</v>
      </c>
      <c r="AG564">
        <v>0</v>
      </c>
      <c r="AH564">
        <v>0</v>
      </c>
      <c r="AI564">
        <v>0</v>
      </c>
      <c r="AJ564">
        <v>0</v>
      </c>
      <c r="AK564">
        <v>0</v>
      </c>
      <c r="AL564">
        <v>0</v>
      </c>
      <c r="AM564">
        <v>0</v>
      </c>
      <c r="AN564">
        <v>0</v>
      </c>
      <c r="AO564">
        <v>0</v>
      </c>
      <c r="AP564">
        <v>0</v>
      </c>
      <c r="AQ564">
        <v>0</v>
      </c>
      <c r="AR564">
        <v>0</v>
      </c>
      <c r="AS564">
        <v>0</v>
      </c>
      <c r="AT564">
        <v>0</v>
      </c>
    </row>
    <row r="565" spans="1:46">
      <c r="A565" t="s">
        <v>84</v>
      </c>
      <c r="B565">
        <v>1</v>
      </c>
      <c r="C565" t="s">
        <v>545</v>
      </c>
      <c r="D565">
        <v>5025</v>
      </c>
      <c r="E565">
        <v>0</v>
      </c>
      <c r="F565">
        <v>0</v>
      </c>
      <c r="G565">
        <v>0</v>
      </c>
      <c r="H565">
        <v>0</v>
      </c>
      <c r="I565">
        <v>0</v>
      </c>
      <c r="J565">
        <v>0</v>
      </c>
      <c r="K565">
        <v>0</v>
      </c>
      <c r="L565">
        <v>0</v>
      </c>
      <c r="M565">
        <v>0</v>
      </c>
      <c r="N565">
        <v>0</v>
      </c>
      <c r="O565">
        <v>0</v>
      </c>
      <c r="P565">
        <v>0</v>
      </c>
      <c r="Q565">
        <v>0</v>
      </c>
      <c r="R565">
        <v>0</v>
      </c>
      <c r="S565">
        <v>0</v>
      </c>
      <c r="T565">
        <v>267</v>
      </c>
      <c r="U565">
        <v>267</v>
      </c>
      <c r="V565">
        <v>267</v>
      </c>
      <c r="W565">
        <v>267</v>
      </c>
      <c r="X565">
        <v>267</v>
      </c>
      <c r="Y565">
        <v>267</v>
      </c>
      <c r="Z565">
        <v>267</v>
      </c>
      <c r="AA565">
        <v>267</v>
      </c>
      <c r="AB565">
        <v>267</v>
      </c>
      <c r="AC565">
        <v>267</v>
      </c>
      <c r="AD565">
        <v>267</v>
      </c>
      <c r="AE565">
        <v>263</v>
      </c>
      <c r="AF565">
        <v>0</v>
      </c>
      <c r="AG565">
        <v>0</v>
      </c>
      <c r="AH565">
        <v>0</v>
      </c>
      <c r="AI565">
        <v>0</v>
      </c>
      <c r="AJ565">
        <v>0</v>
      </c>
      <c r="AK565">
        <v>0</v>
      </c>
      <c r="AL565">
        <v>0</v>
      </c>
      <c r="AM565">
        <v>0</v>
      </c>
      <c r="AN565">
        <v>0</v>
      </c>
      <c r="AO565">
        <v>0</v>
      </c>
      <c r="AP565">
        <v>0</v>
      </c>
      <c r="AQ565">
        <v>0</v>
      </c>
      <c r="AR565">
        <v>0</v>
      </c>
      <c r="AS565">
        <v>0</v>
      </c>
      <c r="AT565">
        <v>0</v>
      </c>
    </row>
    <row r="566" spans="1:46">
      <c r="A566" t="s">
        <v>84</v>
      </c>
      <c r="B566">
        <v>1</v>
      </c>
      <c r="C566" t="s">
        <v>545</v>
      </c>
      <c r="D566">
        <v>5100</v>
      </c>
      <c r="E566">
        <v>0</v>
      </c>
      <c r="F566">
        <v>0</v>
      </c>
      <c r="G566">
        <v>0</v>
      </c>
      <c r="H566">
        <v>0</v>
      </c>
      <c r="I566">
        <v>0</v>
      </c>
      <c r="J566">
        <v>0</v>
      </c>
      <c r="K566">
        <v>0</v>
      </c>
      <c r="L566">
        <v>0</v>
      </c>
      <c r="M566">
        <v>0</v>
      </c>
      <c r="N566">
        <v>0</v>
      </c>
      <c r="O566">
        <v>0</v>
      </c>
      <c r="P566">
        <v>0</v>
      </c>
      <c r="Q566">
        <v>0</v>
      </c>
      <c r="R566">
        <v>0</v>
      </c>
      <c r="S566">
        <v>0</v>
      </c>
      <c r="T566">
        <v>203</v>
      </c>
      <c r="U566">
        <v>0</v>
      </c>
      <c r="V566">
        <v>0</v>
      </c>
      <c r="W566">
        <v>0</v>
      </c>
      <c r="X566">
        <v>0</v>
      </c>
      <c r="Y566">
        <v>0</v>
      </c>
      <c r="Z566">
        <v>0</v>
      </c>
      <c r="AA566">
        <v>2227</v>
      </c>
      <c r="AB566">
        <v>0</v>
      </c>
      <c r="AC566">
        <v>0</v>
      </c>
      <c r="AD566">
        <v>0</v>
      </c>
      <c r="AE566">
        <v>2570</v>
      </c>
      <c r="AF566">
        <v>0</v>
      </c>
      <c r="AG566">
        <v>0</v>
      </c>
      <c r="AH566">
        <v>0</v>
      </c>
      <c r="AI566">
        <v>0</v>
      </c>
      <c r="AJ566">
        <v>0</v>
      </c>
      <c r="AK566">
        <v>0</v>
      </c>
      <c r="AL566">
        <v>0</v>
      </c>
      <c r="AM566">
        <v>0</v>
      </c>
      <c r="AN566">
        <v>0</v>
      </c>
      <c r="AO566">
        <v>0</v>
      </c>
      <c r="AP566">
        <v>0</v>
      </c>
      <c r="AQ566">
        <v>0</v>
      </c>
      <c r="AR566">
        <v>0</v>
      </c>
      <c r="AS566">
        <v>0</v>
      </c>
      <c r="AT566">
        <v>0</v>
      </c>
    </row>
    <row r="567" spans="1:46">
      <c r="A567" t="s">
        <v>84</v>
      </c>
      <c r="B567">
        <v>1</v>
      </c>
      <c r="C567" t="s">
        <v>545</v>
      </c>
      <c r="D567">
        <v>5101</v>
      </c>
      <c r="E567">
        <v>0</v>
      </c>
      <c r="F567">
        <v>0</v>
      </c>
      <c r="G567">
        <v>0</v>
      </c>
      <c r="H567">
        <v>0</v>
      </c>
      <c r="I567">
        <v>0</v>
      </c>
      <c r="J567">
        <v>0</v>
      </c>
      <c r="K567">
        <v>0</v>
      </c>
      <c r="L567">
        <v>0</v>
      </c>
      <c r="M567">
        <v>0</v>
      </c>
      <c r="N567">
        <v>0</v>
      </c>
      <c r="O567">
        <v>0</v>
      </c>
      <c r="P567">
        <v>0</v>
      </c>
      <c r="Q567">
        <v>0</v>
      </c>
      <c r="R567">
        <v>0</v>
      </c>
      <c r="S567">
        <v>0</v>
      </c>
      <c r="T567">
        <v>0</v>
      </c>
      <c r="U567">
        <v>0</v>
      </c>
      <c r="V567">
        <v>0</v>
      </c>
      <c r="W567">
        <v>0</v>
      </c>
      <c r="X567">
        <v>0</v>
      </c>
      <c r="Y567">
        <v>0</v>
      </c>
      <c r="Z567">
        <v>874</v>
      </c>
      <c r="AA567">
        <v>23</v>
      </c>
      <c r="AB567">
        <v>0</v>
      </c>
      <c r="AC567">
        <v>260</v>
      </c>
      <c r="AD567">
        <v>0</v>
      </c>
      <c r="AE567">
        <v>843</v>
      </c>
      <c r="AF567">
        <v>0</v>
      </c>
      <c r="AG567">
        <v>0</v>
      </c>
      <c r="AH567">
        <v>0</v>
      </c>
      <c r="AI567">
        <v>0</v>
      </c>
      <c r="AJ567">
        <v>0</v>
      </c>
      <c r="AK567">
        <v>0</v>
      </c>
      <c r="AL567">
        <v>0</v>
      </c>
      <c r="AM567">
        <v>0</v>
      </c>
      <c r="AN567">
        <v>0</v>
      </c>
      <c r="AO567">
        <v>0</v>
      </c>
      <c r="AP567">
        <v>0</v>
      </c>
      <c r="AQ567">
        <v>0</v>
      </c>
      <c r="AR567">
        <v>0</v>
      </c>
      <c r="AS567">
        <v>0</v>
      </c>
      <c r="AT567">
        <v>0</v>
      </c>
    </row>
    <row r="568" spans="1:46">
      <c r="A568" t="s">
        <v>84</v>
      </c>
      <c r="B568">
        <v>1</v>
      </c>
      <c r="C568" t="s">
        <v>545</v>
      </c>
      <c r="D568">
        <v>5105</v>
      </c>
      <c r="E568">
        <v>0</v>
      </c>
      <c r="F568">
        <v>0</v>
      </c>
      <c r="G568">
        <v>0</v>
      </c>
      <c r="H568">
        <v>0</v>
      </c>
      <c r="I568">
        <v>0</v>
      </c>
      <c r="J568">
        <v>0</v>
      </c>
      <c r="K568">
        <v>0</v>
      </c>
      <c r="L568">
        <v>0</v>
      </c>
      <c r="M568">
        <v>0</v>
      </c>
      <c r="N568">
        <v>0</v>
      </c>
      <c r="O568">
        <v>0</v>
      </c>
      <c r="P568">
        <v>0</v>
      </c>
      <c r="Q568">
        <v>0</v>
      </c>
      <c r="R568">
        <v>0</v>
      </c>
      <c r="S568">
        <v>0</v>
      </c>
      <c r="T568">
        <v>300</v>
      </c>
      <c r="U568">
        <v>0</v>
      </c>
      <c r="V568">
        <v>0</v>
      </c>
      <c r="W568">
        <v>0</v>
      </c>
      <c r="X568">
        <v>0</v>
      </c>
      <c r="Y568">
        <v>0</v>
      </c>
      <c r="Z568">
        <v>0</v>
      </c>
      <c r="AA568">
        <v>0</v>
      </c>
      <c r="AB568">
        <v>0</v>
      </c>
      <c r="AC568">
        <v>0</v>
      </c>
      <c r="AD568">
        <v>0</v>
      </c>
      <c r="AE568">
        <v>0</v>
      </c>
      <c r="AF568">
        <v>0</v>
      </c>
      <c r="AG568">
        <v>0</v>
      </c>
      <c r="AH568">
        <v>0</v>
      </c>
      <c r="AI568">
        <v>0</v>
      </c>
      <c r="AJ568">
        <v>0</v>
      </c>
      <c r="AK568">
        <v>0</v>
      </c>
      <c r="AL568">
        <v>0</v>
      </c>
      <c r="AM568">
        <v>0</v>
      </c>
      <c r="AN568">
        <v>0</v>
      </c>
      <c r="AO568">
        <v>0</v>
      </c>
      <c r="AP568">
        <v>0</v>
      </c>
      <c r="AQ568">
        <v>0</v>
      </c>
      <c r="AR568">
        <v>0</v>
      </c>
      <c r="AS568">
        <v>0</v>
      </c>
      <c r="AT568">
        <v>0</v>
      </c>
    </row>
    <row r="569" spans="1:46">
      <c r="A569" t="s">
        <v>84</v>
      </c>
      <c r="B569">
        <v>1</v>
      </c>
      <c r="C569" t="s">
        <v>545</v>
      </c>
      <c r="D569">
        <v>5106</v>
      </c>
      <c r="E569">
        <v>0</v>
      </c>
      <c r="F569">
        <v>0</v>
      </c>
      <c r="G569">
        <v>0</v>
      </c>
      <c r="H569">
        <v>0</v>
      </c>
      <c r="I569">
        <v>0</v>
      </c>
      <c r="J569">
        <v>0</v>
      </c>
      <c r="K569">
        <v>0</v>
      </c>
      <c r="L569">
        <v>0</v>
      </c>
      <c r="M569">
        <v>0</v>
      </c>
      <c r="N569">
        <v>0</v>
      </c>
      <c r="O569">
        <v>0</v>
      </c>
      <c r="P569">
        <v>0</v>
      </c>
      <c r="Q569">
        <v>0</v>
      </c>
      <c r="R569">
        <v>0</v>
      </c>
      <c r="S569">
        <v>0</v>
      </c>
      <c r="T569">
        <v>256</v>
      </c>
      <c r="U569">
        <v>0</v>
      </c>
      <c r="V569">
        <v>0</v>
      </c>
      <c r="W569">
        <v>0</v>
      </c>
      <c r="X569">
        <v>297</v>
      </c>
      <c r="Y569">
        <v>521</v>
      </c>
      <c r="Z569">
        <v>353</v>
      </c>
      <c r="AA569">
        <v>562</v>
      </c>
      <c r="AB569">
        <v>288</v>
      </c>
      <c r="AC569">
        <v>312</v>
      </c>
      <c r="AD569">
        <v>287</v>
      </c>
      <c r="AE569">
        <v>324</v>
      </c>
      <c r="AF569">
        <v>0</v>
      </c>
      <c r="AG569">
        <v>0</v>
      </c>
      <c r="AH569">
        <v>0</v>
      </c>
      <c r="AI569">
        <v>0</v>
      </c>
      <c r="AJ569">
        <v>0</v>
      </c>
      <c r="AK569">
        <v>0</v>
      </c>
      <c r="AL569">
        <v>0</v>
      </c>
      <c r="AM569">
        <v>0</v>
      </c>
      <c r="AN569">
        <v>0</v>
      </c>
      <c r="AO569">
        <v>0</v>
      </c>
      <c r="AP569">
        <v>0</v>
      </c>
      <c r="AQ569">
        <v>0</v>
      </c>
      <c r="AR569">
        <v>0</v>
      </c>
      <c r="AS569">
        <v>0</v>
      </c>
      <c r="AT569">
        <v>0</v>
      </c>
    </row>
    <row r="570" spans="1:46">
      <c r="A570" t="s">
        <v>84</v>
      </c>
      <c r="B570">
        <v>1</v>
      </c>
      <c r="C570" t="s">
        <v>545</v>
      </c>
      <c r="D570">
        <v>5110</v>
      </c>
      <c r="E570">
        <v>0</v>
      </c>
      <c r="F570">
        <v>0</v>
      </c>
      <c r="G570">
        <v>0</v>
      </c>
      <c r="H570">
        <v>0</v>
      </c>
      <c r="I570">
        <v>0</v>
      </c>
      <c r="J570">
        <v>0</v>
      </c>
      <c r="K570">
        <v>0</v>
      </c>
      <c r="L570">
        <v>0</v>
      </c>
      <c r="M570">
        <v>0</v>
      </c>
      <c r="N570">
        <v>0</v>
      </c>
      <c r="O570">
        <v>0</v>
      </c>
      <c r="P570">
        <v>0</v>
      </c>
      <c r="Q570">
        <v>0</v>
      </c>
      <c r="R570">
        <v>0</v>
      </c>
      <c r="S570">
        <v>0</v>
      </c>
      <c r="T570">
        <v>1500</v>
      </c>
      <c r="U570">
        <v>0</v>
      </c>
      <c r="V570">
        <v>0</v>
      </c>
      <c r="W570">
        <v>0</v>
      </c>
      <c r="X570">
        <v>0</v>
      </c>
      <c r="Y570">
        <v>0</v>
      </c>
      <c r="Z570">
        <v>0</v>
      </c>
      <c r="AA570">
        <v>0</v>
      </c>
      <c r="AB570">
        <v>0</v>
      </c>
      <c r="AC570">
        <v>0</v>
      </c>
      <c r="AD570">
        <v>0</v>
      </c>
      <c r="AE570">
        <v>0</v>
      </c>
      <c r="AF570">
        <v>0</v>
      </c>
      <c r="AG570">
        <v>0</v>
      </c>
      <c r="AH570">
        <v>0</v>
      </c>
      <c r="AI570">
        <v>0</v>
      </c>
      <c r="AJ570">
        <v>0</v>
      </c>
      <c r="AK570">
        <v>0</v>
      </c>
      <c r="AL570">
        <v>0</v>
      </c>
      <c r="AM570">
        <v>0</v>
      </c>
      <c r="AN570">
        <v>0</v>
      </c>
      <c r="AO570">
        <v>0</v>
      </c>
      <c r="AP570">
        <v>0</v>
      </c>
      <c r="AQ570">
        <v>0</v>
      </c>
      <c r="AR570">
        <v>0</v>
      </c>
      <c r="AS570">
        <v>0</v>
      </c>
      <c r="AT570">
        <v>0</v>
      </c>
    </row>
    <row r="571" spans="1:46">
      <c r="A571" t="s">
        <v>84</v>
      </c>
      <c r="B571">
        <v>1</v>
      </c>
      <c r="C571" t="s">
        <v>545</v>
      </c>
      <c r="D571">
        <v>5115</v>
      </c>
      <c r="E571">
        <v>0</v>
      </c>
      <c r="F571">
        <v>0</v>
      </c>
      <c r="G571">
        <v>0</v>
      </c>
      <c r="H571">
        <v>0</v>
      </c>
      <c r="I571">
        <v>0</v>
      </c>
      <c r="J571">
        <v>0</v>
      </c>
      <c r="K571">
        <v>0</v>
      </c>
      <c r="L571">
        <v>0</v>
      </c>
      <c r="M571">
        <v>0</v>
      </c>
      <c r="N571">
        <v>0</v>
      </c>
      <c r="O571">
        <v>0</v>
      </c>
      <c r="P571">
        <v>0</v>
      </c>
      <c r="Q571">
        <v>0</v>
      </c>
      <c r="R571">
        <v>0</v>
      </c>
      <c r="S571">
        <v>0</v>
      </c>
      <c r="T571">
        <v>0</v>
      </c>
      <c r="U571">
        <v>0</v>
      </c>
      <c r="V571">
        <v>0</v>
      </c>
      <c r="W571">
        <v>2693</v>
      </c>
      <c r="X571">
        <v>507</v>
      </c>
      <c r="Y571">
        <v>0</v>
      </c>
      <c r="Z571">
        <v>0</v>
      </c>
      <c r="AA571">
        <v>0</v>
      </c>
      <c r="AB571">
        <v>0</v>
      </c>
      <c r="AC571">
        <v>0</v>
      </c>
      <c r="AD571">
        <v>0</v>
      </c>
      <c r="AE571">
        <v>0</v>
      </c>
      <c r="AF571">
        <v>0</v>
      </c>
      <c r="AG571">
        <v>0</v>
      </c>
      <c r="AH571">
        <v>0</v>
      </c>
      <c r="AI571">
        <v>0</v>
      </c>
      <c r="AJ571">
        <v>0</v>
      </c>
      <c r="AK571">
        <v>0</v>
      </c>
      <c r="AL571">
        <v>0</v>
      </c>
      <c r="AM571">
        <v>0</v>
      </c>
      <c r="AN571">
        <v>0</v>
      </c>
      <c r="AO571">
        <v>0</v>
      </c>
      <c r="AP571">
        <v>0</v>
      </c>
      <c r="AQ571">
        <v>0</v>
      </c>
      <c r="AR571">
        <v>0</v>
      </c>
      <c r="AS571">
        <v>0</v>
      </c>
      <c r="AT571">
        <v>0</v>
      </c>
    </row>
    <row r="572" spans="1:46">
      <c r="A572" t="s">
        <v>84</v>
      </c>
      <c r="B572">
        <v>1</v>
      </c>
      <c r="C572" t="s">
        <v>545</v>
      </c>
      <c r="D572">
        <v>5117</v>
      </c>
      <c r="E572">
        <v>0</v>
      </c>
      <c r="F572">
        <v>0</v>
      </c>
      <c r="G572">
        <v>0</v>
      </c>
      <c r="H572">
        <v>0</v>
      </c>
      <c r="I572">
        <v>0</v>
      </c>
      <c r="J572">
        <v>0</v>
      </c>
      <c r="K572">
        <v>0</v>
      </c>
      <c r="L572">
        <v>0</v>
      </c>
      <c r="M572">
        <v>0</v>
      </c>
      <c r="N572">
        <v>0</v>
      </c>
      <c r="O572">
        <v>0</v>
      </c>
      <c r="P572">
        <v>0</v>
      </c>
      <c r="Q572">
        <v>0</v>
      </c>
      <c r="R572">
        <v>0</v>
      </c>
      <c r="S572">
        <v>0</v>
      </c>
      <c r="T572">
        <v>646</v>
      </c>
      <c r="U572">
        <v>886</v>
      </c>
      <c r="V572">
        <v>0</v>
      </c>
      <c r="W572">
        <v>0</v>
      </c>
      <c r="X572">
        <v>295</v>
      </c>
      <c r="Y572">
        <v>148</v>
      </c>
      <c r="Z572">
        <v>0</v>
      </c>
      <c r="AA572">
        <v>0</v>
      </c>
      <c r="AB572">
        <v>0</v>
      </c>
      <c r="AC572">
        <v>0</v>
      </c>
      <c r="AD572">
        <v>0</v>
      </c>
      <c r="AE572">
        <v>25</v>
      </c>
      <c r="AF572">
        <v>0</v>
      </c>
      <c r="AG572">
        <v>0</v>
      </c>
      <c r="AH572">
        <v>0</v>
      </c>
      <c r="AI572">
        <v>0</v>
      </c>
      <c r="AJ572">
        <v>0</v>
      </c>
      <c r="AK572">
        <v>0</v>
      </c>
      <c r="AL572">
        <v>0</v>
      </c>
      <c r="AM572">
        <v>0</v>
      </c>
      <c r="AN572">
        <v>0</v>
      </c>
      <c r="AO572">
        <v>0</v>
      </c>
      <c r="AP572">
        <v>0</v>
      </c>
      <c r="AQ572">
        <v>0</v>
      </c>
      <c r="AR572">
        <v>0</v>
      </c>
      <c r="AS572">
        <v>0</v>
      </c>
      <c r="AT572">
        <v>0</v>
      </c>
    </row>
    <row r="573" spans="1:46">
      <c r="A573" t="s">
        <v>84</v>
      </c>
      <c r="B573">
        <v>1</v>
      </c>
      <c r="C573" t="s">
        <v>545</v>
      </c>
      <c r="D573">
        <v>5120</v>
      </c>
      <c r="E573">
        <v>0</v>
      </c>
      <c r="F573">
        <v>0</v>
      </c>
      <c r="G573">
        <v>0</v>
      </c>
      <c r="H573">
        <v>0</v>
      </c>
      <c r="I573">
        <v>0</v>
      </c>
      <c r="J573">
        <v>0</v>
      </c>
      <c r="K573">
        <v>0</v>
      </c>
      <c r="L573">
        <v>0</v>
      </c>
      <c r="M573">
        <v>0</v>
      </c>
      <c r="N573">
        <v>0</v>
      </c>
      <c r="O573">
        <v>0</v>
      </c>
      <c r="P573">
        <v>0</v>
      </c>
      <c r="Q573">
        <v>0</v>
      </c>
      <c r="R573">
        <v>0</v>
      </c>
      <c r="S573">
        <v>0</v>
      </c>
      <c r="T573">
        <v>0</v>
      </c>
      <c r="U573">
        <v>0</v>
      </c>
      <c r="V573">
        <v>0</v>
      </c>
      <c r="W573">
        <v>0</v>
      </c>
      <c r="X573">
        <v>0</v>
      </c>
      <c r="Y573">
        <v>0</v>
      </c>
      <c r="Z573">
        <v>0</v>
      </c>
      <c r="AA573">
        <v>0</v>
      </c>
      <c r="AB573">
        <v>0</v>
      </c>
      <c r="AC573">
        <v>0</v>
      </c>
      <c r="AD573">
        <v>2500</v>
      </c>
      <c r="AE573">
        <v>0</v>
      </c>
      <c r="AF573">
        <v>0</v>
      </c>
      <c r="AG573">
        <v>0</v>
      </c>
      <c r="AH573">
        <v>0</v>
      </c>
      <c r="AI573">
        <v>0</v>
      </c>
      <c r="AJ573">
        <v>0</v>
      </c>
      <c r="AK573">
        <v>0</v>
      </c>
      <c r="AL573">
        <v>0</v>
      </c>
      <c r="AM573">
        <v>0</v>
      </c>
      <c r="AN573">
        <v>0</v>
      </c>
      <c r="AO573">
        <v>0</v>
      </c>
      <c r="AP573">
        <v>0</v>
      </c>
      <c r="AQ573">
        <v>0</v>
      </c>
      <c r="AR573">
        <v>0</v>
      </c>
      <c r="AS573">
        <v>0</v>
      </c>
      <c r="AT573">
        <v>0</v>
      </c>
    </row>
    <row r="574" spans="1:46">
      <c r="A574" t="s">
        <v>84</v>
      </c>
      <c r="B574">
        <v>1</v>
      </c>
      <c r="C574" t="s">
        <v>545</v>
      </c>
      <c r="D574">
        <v>5200</v>
      </c>
      <c r="E574">
        <v>0</v>
      </c>
      <c r="F574">
        <v>0</v>
      </c>
      <c r="G574">
        <v>0</v>
      </c>
      <c r="H574">
        <v>0</v>
      </c>
      <c r="I574">
        <v>0</v>
      </c>
      <c r="J574">
        <v>0</v>
      </c>
      <c r="K574">
        <v>0</v>
      </c>
      <c r="L574">
        <v>0</v>
      </c>
      <c r="M574">
        <v>0</v>
      </c>
      <c r="N574">
        <v>0</v>
      </c>
      <c r="O574">
        <v>0</v>
      </c>
      <c r="P574">
        <v>0</v>
      </c>
      <c r="Q574">
        <v>0</v>
      </c>
      <c r="R574">
        <v>0</v>
      </c>
      <c r="S574">
        <v>0</v>
      </c>
      <c r="T574">
        <v>256</v>
      </c>
      <c r="U574">
        <v>278</v>
      </c>
      <c r="V574">
        <v>318</v>
      </c>
      <c r="W574">
        <v>279</v>
      </c>
      <c r="X574">
        <v>273</v>
      </c>
      <c r="Y574">
        <v>288</v>
      </c>
      <c r="Z574">
        <v>256</v>
      </c>
      <c r="AA574">
        <v>278</v>
      </c>
      <c r="AB574">
        <v>359</v>
      </c>
      <c r="AC574">
        <v>279</v>
      </c>
      <c r="AD574">
        <v>256</v>
      </c>
      <c r="AE574">
        <v>280</v>
      </c>
      <c r="AF574">
        <v>0</v>
      </c>
      <c r="AG574">
        <v>0</v>
      </c>
      <c r="AH574">
        <v>0</v>
      </c>
      <c r="AI574">
        <v>0</v>
      </c>
      <c r="AJ574">
        <v>0</v>
      </c>
      <c r="AK574">
        <v>0</v>
      </c>
      <c r="AL574">
        <v>0</v>
      </c>
      <c r="AM574">
        <v>0</v>
      </c>
      <c r="AN574">
        <v>0</v>
      </c>
      <c r="AO574">
        <v>0</v>
      </c>
      <c r="AP574">
        <v>0</v>
      </c>
      <c r="AQ574">
        <v>0</v>
      </c>
      <c r="AR574">
        <v>0</v>
      </c>
      <c r="AS574">
        <v>0</v>
      </c>
      <c r="AT574">
        <v>0</v>
      </c>
    </row>
    <row r="575" spans="1:46">
      <c r="A575" t="s">
        <v>84</v>
      </c>
      <c r="B575">
        <v>1</v>
      </c>
      <c r="C575" t="s">
        <v>545</v>
      </c>
      <c r="D575">
        <v>5201</v>
      </c>
      <c r="E575">
        <v>0</v>
      </c>
      <c r="F575">
        <v>0</v>
      </c>
      <c r="G575">
        <v>0</v>
      </c>
      <c r="H575">
        <v>0</v>
      </c>
      <c r="I575">
        <v>0</v>
      </c>
      <c r="J575">
        <v>0</v>
      </c>
      <c r="K575">
        <v>0</v>
      </c>
      <c r="L575">
        <v>0</v>
      </c>
      <c r="M575">
        <v>0</v>
      </c>
      <c r="N575">
        <v>0</v>
      </c>
      <c r="O575">
        <v>0</v>
      </c>
      <c r="P575">
        <v>0</v>
      </c>
      <c r="Q575">
        <v>0</v>
      </c>
      <c r="R575">
        <v>0</v>
      </c>
      <c r="S575">
        <v>0</v>
      </c>
      <c r="T575">
        <v>962</v>
      </c>
      <c r="U575">
        <v>962</v>
      </c>
      <c r="V575">
        <v>962</v>
      </c>
      <c r="W575">
        <v>962</v>
      </c>
      <c r="X575">
        <v>962</v>
      </c>
      <c r="Y575">
        <v>962</v>
      </c>
      <c r="Z575">
        <v>1923</v>
      </c>
      <c r="AA575">
        <v>962</v>
      </c>
      <c r="AB575">
        <v>962</v>
      </c>
      <c r="AC575">
        <v>962</v>
      </c>
      <c r="AD575">
        <v>962</v>
      </c>
      <c r="AE575">
        <v>957</v>
      </c>
      <c r="AF575">
        <v>0</v>
      </c>
      <c r="AG575">
        <v>0</v>
      </c>
      <c r="AH575">
        <v>0</v>
      </c>
      <c r="AI575">
        <v>0</v>
      </c>
      <c r="AJ575">
        <v>0</v>
      </c>
      <c r="AK575">
        <v>0</v>
      </c>
      <c r="AL575">
        <v>0</v>
      </c>
      <c r="AM575">
        <v>0</v>
      </c>
      <c r="AN575">
        <v>0</v>
      </c>
      <c r="AO575">
        <v>0</v>
      </c>
      <c r="AP575">
        <v>0</v>
      </c>
      <c r="AQ575">
        <v>0</v>
      </c>
      <c r="AR575">
        <v>0</v>
      </c>
      <c r="AS575">
        <v>0</v>
      </c>
      <c r="AT575">
        <v>0</v>
      </c>
    </row>
    <row r="576" spans="1:46">
      <c r="A576" t="s">
        <v>84</v>
      </c>
      <c r="B576">
        <v>1</v>
      </c>
      <c r="C576" t="s">
        <v>545</v>
      </c>
      <c r="D576">
        <v>5205</v>
      </c>
      <c r="E576">
        <v>0</v>
      </c>
      <c r="F576">
        <v>0</v>
      </c>
      <c r="G576">
        <v>0</v>
      </c>
      <c r="H576">
        <v>0</v>
      </c>
      <c r="I576">
        <v>0</v>
      </c>
      <c r="J576">
        <v>0</v>
      </c>
      <c r="K576">
        <v>0</v>
      </c>
      <c r="L576">
        <v>0</v>
      </c>
      <c r="M576">
        <v>0</v>
      </c>
      <c r="N576">
        <v>0</v>
      </c>
      <c r="O576">
        <v>0</v>
      </c>
      <c r="P576">
        <v>0</v>
      </c>
      <c r="Q576">
        <v>0</v>
      </c>
      <c r="R576">
        <v>0</v>
      </c>
      <c r="S576">
        <v>0</v>
      </c>
      <c r="T576">
        <v>15</v>
      </c>
      <c r="U576">
        <v>0</v>
      </c>
      <c r="V576">
        <v>25</v>
      </c>
      <c r="W576">
        <v>0</v>
      </c>
      <c r="X576">
        <v>0</v>
      </c>
      <c r="Y576">
        <v>154</v>
      </c>
      <c r="Z576">
        <v>0</v>
      </c>
      <c r="AA576">
        <v>0</v>
      </c>
      <c r="AB576">
        <v>0</v>
      </c>
      <c r="AC576">
        <v>7</v>
      </c>
      <c r="AD576">
        <v>0</v>
      </c>
      <c r="AE576">
        <v>-1</v>
      </c>
      <c r="AF576">
        <v>0</v>
      </c>
      <c r="AG576">
        <v>0</v>
      </c>
      <c r="AH576">
        <v>0</v>
      </c>
      <c r="AI576">
        <v>0</v>
      </c>
      <c r="AJ576">
        <v>0</v>
      </c>
      <c r="AK576">
        <v>0</v>
      </c>
      <c r="AL576">
        <v>0</v>
      </c>
      <c r="AM576">
        <v>0</v>
      </c>
      <c r="AN576">
        <v>0</v>
      </c>
      <c r="AO576">
        <v>0</v>
      </c>
      <c r="AP576">
        <v>0</v>
      </c>
      <c r="AQ576">
        <v>0</v>
      </c>
      <c r="AR576">
        <v>0</v>
      </c>
      <c r="AS576">
        <v>0</v>
      </c>
      <c r="AT576">
        <v>0</v>
      </c>
    </row>
    <row r="577" spans="1:46">
      <c r="A577" t="s">
        <v>84</v>
      </c>
      <c r="B577">
        <v>1</v>
      </c>
      <c r="C577" t="s">
        <v>545</v>
      </c>
      <c r="D577">
        <v>5210</v>
      </c>
      <c r="E577">
        <v>0</v>
      </c>
      <c r="F577">
        <v>0</v>
      </c>
      <c r="G577">
        <v>0</v>
      </c>
      <c r="H577">
        <v>0</v>
      </c>
      <c r="I577">
        <v>0</v>
      </c>
      <c r="J577">
        <v>0</v>
      </c>
      <c r="K577">
        <v>0</v>
      </c>
      <c r="L577">
        <v>0</v>
      </c>
      <c r="M577">
        <v>0</v>
      </c>
      <c r="N577">
        <v>0</v>
      </c>
      <c r="O577">
        <v>0</v>
      </c>
      <c r="P577">
        <v>0</v>
      </c>
      <c r="Q577">
        <v>0</v>
      </c>
      <c r="R577">
        <v>0</v>
      </c>
      <c r="S577">
        <v>0</v>
      </c>
      <c r="T577">
        <v>0</v>
      </c>
      <c r="U577">
        <v>0</v>
      </c>
      <c r="V577">
        <v>0</v>
      </c>
      <c r="W577">
        <v>0</v>
      </c>
      <c r="X577">
        <v>0</v>
      </c>
      <c r="Y577">
        <v>0</v>
      </c>
      <c r="Z577">
        <v>0</v>
      </c>
      <c r="AA577">
        <v>0</v>
      </c>
      <c r="AB577">
        <v>0</v>
      </c>
      <c r="AC577">
        <v>775</v>
      </c>
      <c r="AD577">
        <v>896</v>
      </c>
      <c r="AE577">
        <v>329</v>
      </c>
      <c r="AF577">
        <v>0</v>
      </c>
      <c r="AG577">
        <v>0</v>
      </c>
      <c r="AH577">
        <v>0</v>
      </c>
      <c r="AI577">
        <v>0</v>
      </c>
      <c r="AJ577">
        <v>0</v>
      </c>
      <c r="AK577">
        <v>0</v>
      </c>
      <c r="AL577">
        <v>0</v>
      </c>
      <c r="AM577">
        <v>0</v>
      </c>
      <c r="AN577">
        <v>0</v>
      </c>
      <c r="AO577">
        <v>0</v>
      </c>
      <c r="AP577">
        <v>0</v>
      </c>
      <c r="AQ577">
        <v>0</v>
      </c>
      <c r="AR577">
        <v>0</v>
      </c>
      <c r="AS577">
        <v>0</v>
      </c>
      <c r="AT577">
        <v>0</v>
      </c>
    </row>
    <row r="578" spans="1:46">
      <c r="A578" t="s">
        <v>84</v>
      </c>
      <c r="B578">
        <v>1</v>
      </c>
      <c r="C578" t="s">
        <v>545</v>
      </c>
      <c r="D578">
        <v>5212</v>
      </c>
      <c r="E578">
        <v>0</v>
      </c>
      <c r="F578">
        <v>0</v>
      </c>
      <c r="G578">
        <v>0</v>
      </c>
      <c r="H578">
        <v>0</v>
      </c>
      <c r="I578">
        <v>0</v>
      </c>
      <c r="J578">
        <v>0</v>
      </c>
      <c r="K578">
        <v>0</v>
      </c>
      <c r="L578">
        <v>0</v>
      </c>
      <c r="M578">
        <v>0</v>
      </c>
      <c r="N578">
        <v>0</v>
      </c>
      <c r="O578">
        <v>0</v>
      </c>
      <c r="P578">
        <v>0</v>
      </c>
      <c r="Q578">
        <v>0</v>
      </c>
      <c r="R578">
        <v>0</v>
      </c>
      <c r="S578">
        <v>0</v>
      </c>
      <c r="T578">
        <v>0</v>
      </c>
      <c r="U578">
        <v>0</v>
      </c>
      <c r="V578">
        <v>0</v>
      </c>
      <c r="W578">
        <v>0</v>
      </c>
      <c r="X578">
        <v>16983</v>
      </c>
      <c r="Y578">
        <v>4017</v>
      </c>
      <c r="Z578">
        <v>0</v>
      </c>
      <c r="AA578">
        <v>0</v>
      </c>
      <c r="AB578">
        <v>0</v>
      </c>
      <c r="AC578">
        <v>0</v>
      </c>
      <c r="AD578">
        <v>0</v>
      </c>
      <c r="AE578">
        <v>0</v>
      </c>
      <c r="AF578">
        <v>0</v>
      </c>
      <c r="AG578">
        <v>0</v>
      </c>
      <c r="AH578">
        <v>0</v>
      </c>
      <c r="AI578">
        <v>0</v>
      </c>
      <c r="AJ578">
        <v>0</v>
      </c>
      <c r="AK578">
        <v>0</v>
      </c>
      <c r="AL578">
        <v>0</v>
      </c>
      <c r="AM578">
        <v>0</v>
      </c>
      <c r="AN578">
        <v>0</v>
      </c>
      <c r="AO578">
        <v>0</v>
      </c>
      <c r="AP578">
        <v>0</v>
      </c>
      <c r="AQ578">
        <v>0</v>
      </c>
      <c r="AR578">
        <v>0</v>
      </c>
      <c r="AS578">
        <v>0</v>
      </c>
      <c r="AT578">
        <v>0</v>
      </c>
    </row>
    <row r="579" spans="1:46">
      <c r="A579" t="s">
        <v>84</v>
      </c>
      <c r="B579">
        <v>1</v>
      </c>
      <c r="C579" t="s">
        <v>545</v>
      </c>
      <c r="D579">
        <v>5215</v>
      </c>
      <c r="E579">
        <v>0</v>
      </c>
      <c r="F579">
        <v>0</v>
      </c>
      <c r="G579">
        <v>0</v>
      </c>
      <c r="H579">
        <v>0</v>
      </c>
      <c r="I579">
        <v>0</v>
      </c>
      <c r="J579">
        <v>0</v>
      </c>
      <c r="K579">
        <v>0</v>
      </c>
      <c r="L579">
        <v>0</v>
      </c>
      <c r="M579">
        <v>0</v>
      </c>
      <c r="N579">
        <v>0</v>
      </c>
      <c r="O579">
        <v>0</v>
      </c>
      <c r="P579">
        <v>0</v>
      </c>
      <c r="Q579">
        <v>0</v>
      </c>
      <c r="R579">
        <v>0</v>
      </c>
      <c r="S579">
        <v>0</v>
      </c>
      <c r="T579">
        <v>0</v>
      </c>
      <c r="U579">
        <v>0</v>
      </c>
      <c r="V579">
        <v>4900</v>
      </c>
      <c r="W579">
        <v>0</v>
      </c>
      <c r="X579">
        <v>15050</v>
      </c>
      <c r="Y579">
        <v>0</v>
      </c>
      <c r="Z579">
        <v>0</v>
      </c>
      <c r="AA579">
        <v>0</v>
      </c>
      <c r="AB579">
        <v>0</v>
      </c>
      <c r="AC579">
        <v>3500</v>
      </c>
      <c r="AD579">
        <v>0</v>
      </c>
      <c r="AE579">
        <v>11550</v>
      </c>
      <c r="AF579">
        <v>0</v>
      </c>
      <c r="AG579">
        <v>0</v>
      </c>
      <c r="AH579">
        <v>0</v>
      </c>
      <c r="AI579">
        <v>0</v>
      </c>
      <c r="AJ579">
        <v>0</v>
      </c>
      <c r="AK579">
        <v>0</v>
      </c>
      <c r="AL579">
        <v>0</v>
      </c>
      <c r="AM579">
        <v>0</v>
      </c>
      <c r="AN579">
        <v>0</v>
      </c>
      <c r="AO579">
        <v>0</v>
      </c>
      <c r="AP579">
        <v>0</v>
      </c>
      <c r="AQ579">
        <v>0</v>
      </c>
      <c r="AR579">
        <v>0</v>
      </c>
      <c r="AS579">
        <v>0</v>
      </c>
      <c r="AT579">
        <v>0</v>
      </c>
    </row>
    <row r="580" spans="1:46">
      <c r="A580" t="s">
        <v>84</v>
      </c>
      <c r="B580">
        <v>1</v>
      </c>
      <c r="C580" t="s">
        <v>545</v>
      </c>
      <c r="D580">
        <v>5217</v>
      </c>
      <c r="E580">
        <v>0</v>
      </c>
      <c r="F580">
        <v>0</v>
      </c>
      <c r="G580">
        <v>0</v>
      </c>
      <c r="H580">
        <v>0</v>
      </c>
      <c r="I580">
        <v>0</v>
      </c>
      <c r="J580">
        <v>0</v>
      </c>
      <c r="K580">
        <v>0</v>
      </c>
      <c r="L580">
        <v>0</v>
      </c>
      <c r="M580">
        <v>0</v>
      </c>
      <c r="N580">
        <v>0</v>
      </c>
      <c r="O580">
        <v>0</v>
      </c>
      <c r="P580">
        <v>0</v>
      </c>
      <c r="Q580">
        <v>0</v>
      </c>
      <c r="R580">
        <v>0</v>
      </c>
      <c r="S580">
        <v>0</v>
      </c>
      <c r="T580">
        <v>0</v>
      </c>
      <c r="U580">
        <v>0</v>
      </c>
      <c r="V580">
        <v>0</v>
      </c>
      <c r="W580">
        <v>0</v>
      </c>
      <c r="X580">
        <v>0</v>
      </c>
      <c r="Y580">
        <v>0</v>
      </c>
      <c r="Z580">
        <v>1750</v>
      </c>
      <c r="AA580">
        <v>0</v>
      </c>
      <c r="AB580">
        <v>2250</v>
      </c>
      <c r="AC580">
        <v>0</v>
      </c>
      <c r="AD580">
        <v>0</v>
      </c>
      <c r="AE580">
        <v>0</v>
      </c>
      <c r="AF580">
        <v>0</v>
      </c>
      <c r="AG580">
        <v>0</v>
      </c>
      <c r="AH580">
        <v>0</v>
      </c>
      <c r="AI580">
        <v>0</v>
      </c>
      <c r="AJ580">
        <v>0</v>
      </c>
      <c r="AK580">
        <v>0</v>
      </c>
      <c r="AL580">
        <v>0</v>
      </c>
      <c r="AM580">
        <v>0</v>
      </c>
      <c r="AN580">
        <v>0</v>
      </c>
      <c r="AO580">
        <v>0</v>
      </c>
      <c r="AP580">
        <v>0</v>
      </c>
      <c r="AQ580">
        <v>0</v>
      </c>
      <c r="AR580">
        <v>0</v>
      </c>
      <c r="AS580">
        <v>0</v>
      </c>
      <c r="AT580">
        <v>0</v>
      </c>
    </row>
    <row r="581" spans="1:46">
      <c r="A581" t="s">
        <v>84</v>
      </c>
      <c r="B581">
        <v>1</v>
      </c>
      <c r="C581" t="s">
        <v>545</v>
      </c>
      <c r="D581">
        <v>5220</v>
      </c>
      <c r="E581">
        <v>0</v>
      </c>
      <c r="F581">
        <v>0</v>
      </c>
      <c r="G581">
        <v>0</v>
      </c>
      <c r="H581">
        <v>0</v>
      </c>
      <c r="I581">
        <v>0</v>
      </c>
      <c r="J581">
        <v>0</v>
      </c>
      <c r="K581">
        <v>0</v>
      </c>
      <c r="L581">
        <v>0</v>
      </c>
      <c r="M581">
        <v>0</v>
      </c>
      <c r="N581">
        <v>0</v>
      </c>
      <c r="O581">
        <v>0</v>
      </c>
      <c r="P581">
        <v>0</v>
      </c>
      <c r="Q581">
        <v>0</v>
      </c>
      <c r="R581">
        <v>0</v>
      </c>
      <c r="S581">
        <v>0</v>
      </c>
      <c r="T581">
        <v>57</v>
      </c>
      <c r="U581">
        <v>140</v>
      </c>
      <c r="V581">
        <v>129</v>
      </c>
      <c r="W581">
        <v>34</v>
      </c>
      <c r="X581">
        <v>0</v>
      </c>
      <c r="Y581">
        <v>138</v>
      </c>
      <c r="Z581">
        <v>51</v>
      </c>
      <c r="AA581">
        <v>287</v>
      </c>
      <c r="AB581">
        <v>29</v>
      </c>
      <c r="AC581">
        <v>312</v>
      </c>
      <c r="AD581">
        <v>100</v>
      </c>
      <c r="AE581">
        <v>223</v>
      </c>
      <c r="AF581">
        <v>0</v>
      </c>
      <c r="AG581">
        <v>0</v>
      </c>
      <c r="AH581">
        <v>0</v>
      </c>
      <c r="AI581">
        <v>0</v>
      </c>
      <c r="AJ581">
        <v>0</v>
      </c>
      <c r="AK581">
        <v>0</v>
      </c>
      <c r="AL581">
        <v>0</v>
      </c>
      <c r="AM581">
        <v>0</v>
      </c>
      <c r="AN581">
        <v>0</v>
      </c>
      <c r="AO581">
        <v>0</v>
      </c>
      <c r="AP581">
        <v>0</v>
      </c>
      <c r="AQ581">
        <v>0</v>
      </c>
      <c r="AR581">
        <v>0</v>
      </c>
      <c r="AS581">
        <v>0</v>
      </c>
      <c r="AT581">
        <v>0</v>
      </c>
    </row>
    <row r="582" spans="1:46">
      <c r="A582" t="s">
        <v>84</v>
      </c>
      <c r="B582">
        <v>1</v>
      </c>
      <c r="C582" t="s">
        <v>545</v>
      </c>
      <c r="D582">
        <v>5230</v>
      </c>
      <c r="E582">
        <v>0</v>
      </c>
      <c r="F582">
        <v>0</v>
      </c>
      <c r="G582">
        <v>0</v>
      </c>
      <c r="H582">
        <v>0</v>
      </c>
      <c r="I582">
        <v>0</v>
      </c>
      <c r="J582">
        <v>0</v>
      </c>
      <c r="K582">
        <v>0</v>
      </c>
      <c r="L582">
        <v>0</v>
      </c>
      <c r="M582">
        <v>0</v>
      </c>
      <c r="N582">
        <v>0</v>
      </c>
      <c r="O582">
        <v>0</v>
      </c>
      <c r="P582">
        <v>0</v>
      </c>
      <c r="Q582">
        <v>0</v>
      </c>
      <c r="R582">
        <v>0</v>
      </c>
      <c r="S582">
        <v>0</v>
      </c>
      <c r="T582">
        <v>2183</v>
      </c>
      <c r="U582">
        <v>2183</v>
      </c>
      <c r="V582">
        <v>2183</v>
      </c>
      <c r="W582">
        <v>2183</v>
      </c>
      <c r="X582">
        <v>2501</v>
      </c>
      <c r="Y582">
        <v>2501</v>
      </c>
      <c r="Z582">
        <v>2501</v>
      </c>
      <c r="AA582">
        <v>2501</v>
      </c>
      <c r="AB582">
        <v>2501</v>
      </c>
      <c r="AC582">
        <v>2501</v>
      </c>
      <c r="AD582">
        <v>2521</v>
      </c>
      <c r="AE582">
        <v>2741</v>
      </c>
      <c r="AF582">
        <v>0</v>
      </c>
      <c r="AG582">
        <v>0</v>
      </c>
      <c r="AH582">
        <v>0</v>
      </c>
      <c r="AI582">
        <v>0</v>
      </c>
      <c r="AJ582">
        <v>0</v>
      </c>
      <c r="AK582">
        <v>0</v>
      </c>
      <c r="AL582">
        <v>0</v>
      </c>
      <c r="AM582">
        <v>0</v>
      </c>
      <c r="AN582">
        <v>0</v>
      </c>
      <c r="AO582">
        <v>0</v>
      </c>
      <c r="AP582">
        <v>0</v>
      </c>
      <c r="AQ582">
        <v>0</v>
      </c>
      <c r="AR582">
        <v>0</v>
      </c>
      <c r="AS582">
        <v>0</v>
      </c>
      <c r="AT582">
        <v>0</v>
      </c>
    </row>
    <row r="583" spans="1:46">
      <c r="A583" t="s">
        <v>84</v>
      </c>
      <c r="B583">
        <v>1</v>
      </c>
      <c r="C583" t="s">
        <v>545</v>
      </c>
      <c r="D583">
        <v>5300</v>
      </c>
      <c r="E583">
        <v>0</v>
      </c>
      <c r="F583">
        <v>0</v>
      </c>
      <c r="G583">
        <v>0</v>
      </c>
      <c r="H583">
        <v>0</v>
      </c>
      <c r="I583">
        <v>0</v>
      </c>
      <c r="J583">
        <v>0</v>
      </c>
      <c r="K583">
        <v>0</v>
      </c>
      <c r="L583">
        <v>0</v>
      </c>
      <c r="M583">
        <v>0</v>
      </c>
      <c r="N583">
        <v>0</v>
      </c>
      <c r="O583">
        <v>0</v>
      </c>
      <c r="P583">
        <v>0</v>
      </c>
      <c r="Q583">
        <v>0</v>
      </c>
      <c r="R583">
        <v>0</v>
      </c>
      <c r="S583">
        <v>0</v>
      </c>
      <c r="T583">
        <v>0</v>
      </c>
      <c r="U583">
        <v>0</v>
      </c>
      <c r="V583">
        <v>0</v>
      </c>
      <c r="W583">
        <v>0</v>
      </c>
      <c r="X583">
        <v>1572</v>
      </c>
      <c r="Y583">
        <v>19400</v>
      </c>
      <c r="Z583">
        <v>396</v>
      </c>
      <c r="AA583">
        <v>1771</v>
      </c>
      <c r="AB583">
        <v>1145</v>
      </c>
      <c r="AC583">
        <v>24463</v>
      </c>
      <c r="AD583">
        <v>22642</v>
      </c>
      <c r="AE583">
        <v>1111</v>
      </c>
      <c r="AF583">
        <v>0</v>
      </c>
      <c r="AG583">
        <v>0</v>
      </c>
      <c r="AH583">
        <v>0</v>
      </c>
      <c r="AI583">
        <v>0</v>
      </c>
      <c r="AJ583">
        <v>0</v>
      </c>
      <c r="AK583">
        <v>0</v>
      </c>
      <c r="AL583">
        <v>0</v>
      </c>
      <c r="AM583">
        <v>0</v>
      </c>
      <c r="AN583">
        <v>0</v>
      </c>
      <c r="AO583">
        <v>0</v>
      </c>
      <c r="AP583">
        <v>0</v>
      </c>
      <c r="AQ583">
        <v>0</v>
      </c>
      <c r="AR583">
        <v>0</v>
      </c>
      <c r="AS583">
        <v>0</v>
      </c>
      <c r="AT583">
        <v>0</v>
      </c>
    </row>
    <row r="584" spans="1:46">
      <c r="A584" t="s">
        <v>84</v>
      </c>
      <c r="B584">
        <v>1</v>
      </c>
      <c r="C584" t="s">
        <v>545</v>
      </c>
      <c r="D584">
        <v>5400</v>
      </c>
      <c r="E584">
        <v>0</v>
      </c>
      <c r="F584">
        <v>0</v>
      </c>
      <c r="G584">
        <v>0</v>
      </c>
      <c r="H584">
        <v>0</v>
      </c>
      <c r="I584">
        <v>0</v>
      </c>
      <c r="J584">
        <v>0</v>
      </c>
      <c r="K584">
        <v>0</v>
      </c>
      <c r="L584">
        <v>0</v>
      </c>
      <c r="M584">
        <v>0</v>
      </c>
      <c r="N584">
        <v>0</v>
      </c>
      <c r="O584">
        <v>0</v>
      </c>
      <c r="P584">
        <v>0</v>
      </c>
      <c r="Q584">
        <v>0</v>
      </c>
      <c r="R584">
        <v>0</v>
      </c>
      <c r="S584">
        <v>0</v>
      </c>
      <c r="T584">
        <v>31270</v>
      </c>
      <c r="U584">
        <v>32180</v>
      </c>
      <c r="V584">
        <v>36655</v>
      </c>
      <c r="W584">
        <v>33312</v>
      </c>
      <c r="X584">
        <v>31717</v>
      </c>
      <c r="Y584">
        <v>33724</v>
      </c>
      <c r="Z584">
        <v>33138</v>
      </c>
      <c r="AA584">
        <v>31409</v>
      </c>
      <c r="AB584">
        <v>29201</v>
      </c>
      <c r="AC584">
        <v>33727</v>
      </c>
      <c r="AD584">
        <v>28839</v>
      </c>
      <c r="AE584">
        <v>36521</v>
      </c>
      <c r="AF584">
        <v>0</v>
      </c>
      <c r="AG584">
        <v>0</v>
      </c>
      <c r="AH584">
        <v>0</v>
      </c>
      <c r="AI584">
        <v>0</v>
      </c>
      <c r="AJ584">
        <v>0</v>
      </c>
      <c r="AK584">
        <v>0</v>
      </c>
      <c r="AL584">
        <v>0</v>
      </c>
      <c r="AM584">
        <v>0</v>
      </c>
      <c r="AN584">
        <v>0</v>
      </c>
      <c r="AO584">
        <v>0</v>
      </c>
      <c r="AP584">
        <v>0</v>
      </c>
      <c r="AQ584">
        <v>0</v>
      </c>
      <c r="AR584">
        <v>0</v>
      </c>
      <c r="AS584">
        <v>0</v>
      </c>
      <c r="AT584">
        <v>0</v>
      </c>
    </row>
    <row r="585" spans="1:46">
      <c r="A585" t="s">
        <v>84</v>
      </c>
      <c r="B585">
        <v>1</v>
      </c>
      <c r="C585" t="s">
        <v>545</v>
      </c>
      <c r="D585">
        <v>5402</v>
      </c>
      <c r="E585">
        <v>0</v>
      </c>
      <c r="F585">
        <v>0</v>
      </c>
      <c r="G585">
        <v>0</v>
      </c>
      <c r="H585">
        <v>0</v>
      </c>
      <c r="I585">
        <v>0</v>
      </c>
      <c r="J585">
        <v>0</v>
      </c>
      <c r="K585">
        <v>0</v>
      </c>
      <c r="L585">
        <v>0</v>
      </c>
      <c r="M585">
        <v>0</v>
      </c>
      <c r="N585">
        <v>0</v>
      </c>
      <c r="O585">
        <v>0</v>
      </c>
      <c r="P585">
        <v>0</v>
      </c>
      <c r="Q585">
        <v>0</v>
      </c>
      <c r="R585">
        <v>0</v>
      </c>
      <c r="S585">
        <v>0</v>
      </c>
      <c r="T585">
        <v>2849</v>
      </c>
      <c r="U585">
        <v>2932</v>
      </c>
      <c r="V585">
        <v>3339</v>
      </c>
      <c r="W585">
        <v>3035</v>
      </c>
      <c r="X585">
        <v>2889</v>
      </c>
      <c r="Y585">
        <v>3072</v>
      </c>
      <c r="Z585">
        <v>3019</v>
      </c>
      <c r="AA585">
        <v>2861</v>
      </c>
      <c r="AB585">
        <v>2660</v>
      </c>
      <c r="AC585">
        <v>3073</v>
      </c>
      <c r="AD585">
        <v>2627</v>
      </c>
      <c r="AE585">
        <v>3327</v>
      </c>
      <c r="AF585">
        <v>0</v>
      </c>
      <c r="AG585">
        <v>0</v>
      </c>
      <c r="AH585">
        <v>0</v>
      </c>
      <c r="AI585">
        <v>0</v>
      </c>
      <c r="AJ585">
        <v>0</v>
      </c>
      <c r="AK585">
        <v>0</v>
      </c>
      <c r="AL585">
        <v>0</v>
      </c>
      <c r="AM585">
        <v>0</v>
      </c>
      <c r="AN585">
        <v>0</v>
      </c>
      <c r="AO585">
        <v>0</v>
      </c>
      <c r="AP585">
        <v>0</v>
      </c>
      <c r="AQ585">
        <v>0</v>
      </c>
      <c r="AR585">
        <v>0</v>
      </c>
      <c r="AS585">
        <v>0</v>
      </c>
      <c r="AT585">
        <v>0</v>
      </c>
    </row>
    <row r="586" spans="1:46">
      <c r="A586" t="s">
        <v>84</v>
      </c>
      <c r="B586">
        <v>1</v>
      </c>
      <c r="C586" t="s">
        <v>545</v>
      </c>
      <c r="D586">
        <v>5406</v>
      </c>
      <c r="E586">
        <v>0</v>
      </c>
      <c r="F586">
        <v>0</v>
      </c>
      <c r="G586">
        <v>0</v>
      </c>
      <c r="H586">
        <v>0</v>
      </c>
      <c r="I586">
        <v>0</v>
      </c>
      <c r="J586">
        <v>0</v>
      </c>
      <c r="K586">
        <v>0</v>
      </c>
      <c r="L586">
        <v>0</v>
      </c>
      <c r="M586">
        <v>0</v>
      </c>
      <c r="N586">
        <v>0</v>
      </c>
      <c r="O586">
        <v>0</v>
      </c>
      <c r="P586">
        <v>0</v>
      </c>
      <c r="Q586">
        <v>0</v>
      </c>
      <c r="R586">
        <v>0</v>
      </c>
      <c r="S586">
        <v>0</v>
      </c>
      <c r="T586">
        <v>1292</v>
      </c>
      <c r="U586">
        <v>1292</v>
      </c>
      <c r="V586">
        <v>1292</v>
      </c>
      <c r="W586">
        <v>1292</v>
      </c>
      <c r="X586">
        <v>1292</v>
      </c>
      <c r="Y586">
        <v>1292</v>
      </c>
      <c r="Z586">
        <v>1292</v>
      </c>
      <c r="AA586">
        <v>1292</v>
      </c>
      <c r="AB586">
        <v>1292</v>
      </c>
      <c r="AC586">
        <v>1292</v>
      </c>
      <c r="AD586">
        <v>1292</v>
      </c>
      <c r="AE586">
        <v>1288</v>
      </c>
      <c r="AF586">
        <v>0</v>
      </c>
      <c r="AG586">
        <v>0</v>
      </c>
      <c r="AH586">
        <v>0</v>
      </c>
      <c r="AI586">
        <v>0</v>
      </c>
      <c r="AJ586">
        <v>0</v>
      </c>
      <c r="AK586">
        <v>0</v>
      </c>
      <c r="AL586">
        <v>0</v>
      </c>
      <c r="AM586">
        <v>0</v>
      </c>
      <c r="AN586">
        <v>0</v>
      </c>
      <c r="AO586">
        <v>0</v>
      </c>
      <c r="AP586">
        <v>0</v>
      </c>
      <c r="AQ586">
        <v>0</v>
      </c>
      <c r="AR586">
        <v>0</v>
      </c>
      <c r="AS586">
        <v>0</v>
      </c>
      <c r="AT586">
        <v>0</v>
      </c>
    </row>
    <row r="587" spans="1:46">
      <c r="A587" t="s">
        <v>84</v>
      </c>
      <c r="B587">
        <v>1</v>
      </c>
      <c r="C587" t="s">
        <v>545</v>
      </c>
      <c r="D587">
        <v>5407</v>
      </c>
      <c r="E587">
        <v>0</v>
      </c>
      <c r="F587">
        <v>0</v>
      </c>
      <c r="G587">
        <v>0</v>
      </c>
      <c r="H587">
        <v>0</v>
      </c>
      <c r="I587">
        <v>0</v>
      </c>
      <c r="J587">
        <v>0</v>
      </c>
      <c r="K587">
        <v>0</v>
      </c>
      <c r="L587">
        <v>0</v>
      </c>
      <c r="M587">
        <v>0</v>
      </c>
      <c r="N587">
        <v>0</v>
      </c>
      <c r="O587">
        <v>0</v>
      </c>
      <c r="P587">
        <v>0</v>
      </c>
      <c r="Q587">
        <v>0</v>
      </c>
      <c r="R587">
        <v>0</v>
      </c>
      <c r="S587">
        <v>0</v>
      </c>
      <c r="T587">
        <v>0</v>
      </c>
      <c r="U587">
        <v>0</v>
      </c>
      <c r="V587">
        <v>0</v>
      </c>
      <c r="W587">
        <v>0</v>
      </c>
      <c r="X587">
        <v>0</v>
      </c>
      <c r="Y587">
        <v>0</v>
      </c>
      <c r="Z587">
        <v>0</v>
      </c>
      <c r="AA587">
        <v>0</v>
      </c>
      <c r="AB587">
        <v>0</v>
      </c>
      <c r="AC587">
        <v>100</v>
      </c>
      <c r="AD587">
        <v>0</v>
      </c>
      <c r="AE587">
        <v>0</v>
      </c>
      <c r="AF587">
        <v>0</v>
      </c>
      <c r="AG587">
        <v>0</v>
      </c>
      <c r="AH587">
        <v>0</v>
      </c>
      <c r="AI587">
        <v>0</v>
      </c>
      <c r="AJ587">
        <v>0</v>
      </c>
      <c r="AK587">
        <v>0</v>
      </c>
      <c r="AL587">
        <v>0</v>
      </c>
      <c r="AM587">
        <v>0</v>
      </c>
      <c r="AN587">
        <v>0</v>
      </c>
      <c r="AO587">
        <v>0</v>
      </c>
      <c r="AP587">
        <v>0</v>
      </c>
      <c r="AQ587">
        <v>0</v>
      </c>
      <c r="AR587">
        <v>0</v>
      </c>
      <c r="AS587">
        <v>0</v>
      </c>
      <c r="AT587">
        <v>0</v>
      </c>
    </row>
    <row r="588" spans="1:46">
      <c r="A588" t="s">
        <v>84</v>
      </c>
      <c r="B588">
        <v>1</v>
      </c>
      <c r="C588" t="s">
        <v>545</v>
      </c>
      <c r="D588">
        <v>5408</v>
      </c>
      <c r="E588">
        <v>0</v>
      </c>
      <c r="F588">
        <v>0</v>
      </c>
      <c r="G588">
        <v>0</v>
      </c>
      <c r="H588">
        <v>0</v>
      </c>
      <c r="I588">
        <v>0</v>
      </c>
      <c r="J588">
        <v>0</v>
      </c>
      <c r="K588">
        <v>0</v>
      </c>
      <c r="L588">
        <v>0</v>
      </c>
      <c r="M588">
        <v>0</v>
      </c>
      <c r="N588">
        <v>0</v>
      </c>
      <c r="O588">
        <v>0</v>
      </c>
      <c r="P588">
        <v>0</v>
      </c>
      <c r="Q588">
        <v>0</v>
      </c>
      <c r="R588">
        <v>0</v>
      </c>
      <c r="S588">
        <v>0</v>
      </c>
      <c r="T588">
        <v>0</v>
      </c>
      <c r="U588">
        <v>0</v>
      </c>
      <c r="V588">
        <v>0</v>
      </c>
      <c r="W588">
        <v>0</v>
      </c>
      <c r="X588">
        <v>0</v>
      </c>
      <c r="Y588">
        <v>0</v>
      </c>
      <c r="Z588">
        <v>0</v>
      </c>
      <c r="AA588">
        <v>0</v>
      </c>
      <c r="AB588">
        <v>900</v>
      </c>
      <c r="AC588">
        <v>0</v>
      </c>
      <c r="AD588">
        <v>0</v>
      </c>
      <c r="AE588">
        <v>0</v>
      </c>
      <c r="AF588">
        <v>0</v>
      </c>
      <c r="AG588">
        <v>0</v>
      </c>
      <c r="AH588">
        <v>0</v>
      </c>
      <c r="AI588">
        <v>0</v>
      </c>
      <c r="AJ588">
        <v>0</v>
      </c>
      <c r="AK588">
        <v>0</v>
      </c>
      <c r="AL588">
        <v>0</v>
      </c>
      <c r="AM588">
        <v>0</v>
      </c>
      <c r="AN588">
        <v>0</v>
      </c>
      <c r="AO588">
        <v>0</v>
      </c>
      <c r="AP588">
        <v>0</v>
      </c>
      <c r="AQ588">
        <v>0</v>
      </c>
      <c r="AR588">
        <v>0</v>
      </c>
      <c r="AS588">
        <v>0</v>
      </c>
      <c r="AT588">
        <v>0</v>
      </c>
    </row>
    <row r="589" spans="1:46">
      <c r="A589" t="s">
        <v>84</v>
      </c>
      <c r="B589">
        <v>1</v>
      </c>
      <c r="C589" t="s">
        <v>545</v>
      </c>
      <c r="D589">
        <v>5415</v>
      </c>
      <c r="E589">
        <v>0</v>
      </c>
      <c r="F589">
        <v>0</v>
      </c>
      <c r="G589">
        <v>0</v>
      </c>
      <c r="H589">
        <v>0</v>
      </c>
      <c r="I589">
        <v>0</v>
      </c>
      <c r="J589">
        <v>0</v>
      </c>
      <c r="K589">
        <v>0</v>
      </c>
      <c r="L589">
        <v>0</v>
      </c>
      <c r="M589">
        <v>0</v>
      </c>
      <c r="N589">
        <v>0</v>
      </c>
      <c r="O589">
        <v>0</v>
      </c>
      <c r="P589">
        <v>0</v>
      </c>
      <c r="Q589">
        <v>0</v>
      </c>
      <c r="R589">
        <v>0</v>
      </c>
      <c r="S589">
        <v>0</v>
      </c>
      <c r="T589">
        <v>1980</v>
      </c>
      <c r="U589">
        <v>3608</v>
      </c>
      <c r="V589">
        <v>1942</v>
      </c>
      <c r="W589">
        <v>3557</v>
      </c>
      <c r="X589">
        <v>18888</v>
      </c>
      <c r="Y589">
        <v>2820</v>
      </c>
      <c r="Z589">
        <v>2861</v>
      </c>
      <c r="AA589">
        <v>2553</v>
      </c>
      <c r="AB589">
        <v>1937</v>
      </c>
      <c r="AC589">
        <v>2623</v>
      </c>
      <c r="AD589">
        <v>2523</v>
      </c>
      <c r="AE589">
        <v>5708</v>
      </c>
      <c r="AF589">
        <v>0</v>
      </c>
      <c r="AG589">
        <v>0</v>
      </c>
      <c r="AH589">
        <v>0</v>
      </c>
      <c r="AI589">
        <v>0</v>
      </c>
      <c r="AJ589">
        <v>0</v>
      </c>
      <c r="AK589">
        <v>0</v>
      </c>
      <c r="AL589">
        <v>0</v>
      </c>
      <c r="AM589">
        <v>0</v>
      </c>
      <c r="AN589">
        <v>0</v>
      </c>
      <c r="AO589">
        <v>0</v>
      </c>
      <c r="AP589">
        <v>0</v>
      </c>
      <c r="AQ589">
        <v>0</v>
      </c>
      <c r="AR589">
        <v>0</v>
      </c>
      <c r="AS589">
        <v>0</v>
      </c>
      <c r="AT589">
        <v>0</v>
      </c>
    </row>
    <row r="590" spans="1:46">
      <c r="A590" t="s">
        <v>84</v>
      </c>
      <c r="B590">
        <v>1</v>
      </c>
      <c r="C590" t="s">
        <v>545</v>
      </c>
      <c r="D590">
        <v>5416</v>
      </c>
      <c r="E590">
        <v>0</v>
      </c>
      <c r="F590">
        <v>0</v>
      </c>
      <c r="G590">
        <v>0</v>
      </c>
      <c r="H590">
        <v>0</v>
      </c>
      <c r="I590">
        <v>0</v>
      </c>
      <c r="J590">
        <v>0</v>
      </c>
      <c r="K590">
        <v>0</v>
      </c>
      <c r="L590">
        <v>0</v>
      </c>
      <c r="M590">
        <v>0</v>
      </c>
      <c r="N590">
        <v>0</v>
      </c>
      <c r="O590">
        <v>0</v>
      </c>
      <c r="P590">
        <v>0</v>
      </c>
      <c r="Q590">
        <v>0</v>
      </c>
      <c r="R590">
        <v>0</v>
      </c>
      <c r="S590">
        <v>0</v>
      </c>
      <c r="T590">
        <v>1197</v>
      </c>
      <c r="U590">
        <v>2605</v>
      </c>
      <c r="V590">
        <v>181</v>
      </c>
      <c r="W590">
        <v>57</v>
      </c>
      <c r="X590">
        <v>58</v>
      </c>
      <c r="Y590">
        <v>0</v>
      </c>
      <c r="Z590">
        <v>126</v>
      </c>
      <c r="AA590">
        <v>5199</v>
      </c>
      <c r="AB590">
        <v>507</v>
      </c>
      <c r="AC590">
        <v>58</v>
      </c>
      <c r="AD590">
        <v>1012</v>
      </c>
      <c r="AE590">
        <v>0</v>
      </c>
      <c r="AF590">
        <v>0</v>
      </c>
      <c r="AG590">
        <v>0</v>
      </c>
      <c r="AH590">
        <v>0</v>
      </c>
      <c r="AI590">
        <v>0</v>
      </c>
      <c r="AJ590">
        <v>0</v>
      </c>
      <c r="AK590">
        <v>0</v>
      </c>
      <c r="AL590">
        <v>0</v>
      </c>
      <c r="AM590">
        <v>0</v>
      </c>
      <c r="AN590">
        <v>0</v>
      </c>
      <c r="AO590">
        <v>0</v>
      </c>
      <c r="AP590">
        <v>0</v>
      </c>
      <c r="AQ590">
        <v>0</v>
      </c>
      <c r="AR590">
        <v>0</v>
      </c>
      <c r="AS590">
        <v>0</v>
      </c>
      <c r="AT590">
        <v>0</v>
      </c>
    </row>
    <row r="591" spans="1:46">
      <c r="A591" t="s">
        <v>84</v>
      </c>
      <c r="B591">
        <v>1</v>
      </c>
      <c r="C591" t="s">
        <v>545</v>
      </c>
      <c r="D591">
        <v>5418</v>
      </c>
      <c r="E591">
        <v>0</v>
      </c>
      <c r="F591">
        <v>0</v>
      </c>
      <c r="G591">
        <v>0</v>
      </c>
      <c r="H591">
        <v>0</v>
      </c>
      <c r="I591">
        <v>0</v>
      </c>
      <c r="J591">
        <v>0</v>
      </c>
      <c r="K591">
        <v>0</v>
      </c>
      <c r="L591">
        <v>0</v>
      </c>
      <c r="M591">
        <v>0</v>
      </c>
      <c r="N591">
        <v>0</v>
      </c>
      <c r="O591">
        <v>0</v>
      </c>
      <c r="P591">
        <v>0</v>
      </c>
      <c r="Q591">
        <v>0</v>
      </c>
      <c r="R591">
        <v>0</v>
      </c>
      <c r="S591">
        <v>0</v>
      </c>
      <c r="T591">
        <v>0</v>
      </c>
      <c r="U591">
        <v>475</v>
      </c>
      <c r="V591">
        <v>0</v>
      </c>
      <c r="W591">
        <v>291</v>
      </c>
      <c r="X591">
        <v>1174</v>
      </c>
      <c r="Y591">
        <v>560</v>
      </c>
      <c r="Z591">
        <v>0</v>
      </c>
      <c r="AA591">
        <v>2500</v>
      </c>
      <c r="AB591">
        <v>0</v>
      </c>
      <c r="AC591">
        <v>0</v>
      </c>
      <c r="AD591">
        <v>0</v>
      </c>
      <c r="AE591">
        <v>0</v>
      </c>
      <c r="AF591">
        <v>0</v>
      </c>
      <c r="AG591">
        <v>0</v>
      </c>
      <c r="AH591">
        <v>0</v>
      </c>
      <c r="AI591">
        <v>0</v>
      </c>
      <c r="AJ591">
        <v>0</v>
      </c>
      <c r="AK591">
        <v>0</v>
      </c>
      <c r="AL591">
        <v>0</v>
      </c>
      <c r="AM591">
        <v>0</v>
      </c>
      <c r="AN591">
        <v>0</v>
      </c>
      <c r="AO591">
        <v>0</v>
      </c>
      <c r="AP591">
        <v>0</v>
      </c>
      <c r="AQ591">
        <v>0</v>
      </c>
      <c r="AR591">
        <v>0</v>
      </c>
      <c r="AS591">
        <v>0</v>
      </c>
      <c r="AT591">
        <v>0</v>
      </c>
    </row>
    <row r="592" spans="1:46">
      <c r="A592" t="s">
        <v>84</v>
      </c>
      <c r="B592">
        <v>1</v>
      </c>
      <c r="C592" t="s">
        <v>545</v>
      </c>
      <c r="D592">
        <v>5419</v>
      </c>
      <c r="E592">
        <v>0</v>
      </c>
      <c r="F592">
        <v>0</v>
      </c>
      <c r="G592">
        <v>0</v>
      </c>
      <c r="H592">
        <v>0</v>
      </c>
      <c r="I592">
        <v>0</v>
      </c>
      <c r="J592">
        <v>0</v>
      </c>
      <c r="K592">
        <v>0</v>
      </c>
      <c r="L592">
        <v>0</v>
      </c>
      <c r="M592">
        <v>0</v>
      </c>
      <c r="N592">
        <v>0</v>
      </c>
      <c r="O592">
        <v>0</v>
      </c>
      <c r="P592">
        <v>0</v>
      </c>
      <c r="Q592">
        <v>0</v>
      </c>
      <c r="R592">
        <v>0</v>
      </c>
      <c r="S592">
        <v>0</v>
      </c>
      <c r="T592">
        <v>0</v>
      </c>
      <c r="U592">
        <v>0</v>
      </c>
      <c r="V592">
        <v>0</v>
      </c>
      <c r="W592">
        <v>0</v>
      </c>
      <c r="X592">
        <v>0</v>
      </c>
      <c r="Y592">
        <v>0</v>
      </c>
      <c r="Z592">
        <v>0</v>
      </c>
      <c r="AA592">
        <v>0</v>
      </c>
      <c r="AB592">
        <v>0</v>
      </c>
      <c r="AC592">
        <v>0</v>
      </c>
      <c r="AD592">
        <v>0</v>
      </c>
      <c r="AE592">
        <v>1000</v>
      </c>
      <c r="AF592">
        <v>0</v>
      </c>
      <c r="AG592">
        <v>0</v>
      </c>
      <c r="AH592">
        <v>0</v>
      </c>
      <c r="AI592">
        <v>0</v>
      </c>
      <c r="AJ592">
        <v>0</v>
      </c>
      <c r="AK592">
        <v>0</v>
      </c>
      <c r="AL592">
        <v>0</v>
      </c>
      <c r="AM592">
        <v>0</v>
      </c>
      <c r="AN592">
        <v>0</v>
      </c>
      <c r="AO592">
        <v>0</v>
      </c>
      <c r="AP592">
        <v>0</v>
      </c>
      <c r="AQ592">
        <v>0</v>
      </c>
      <c r="AR592">
        <v>0</v>
      </c>
      <c r="AS592">
        <v>0</v>
      </c>
      <c r="AT592">
        <v>0</v>
      </c>
    </row>
    <row r="593" spans="1:46">
      <c r="A593" t="s">
        <v>84</v>
      </c>
      <c r="B593">
        <v>1</v>
      </c>
      <c r="C593" t="s">
        <v>545</v>
      </c>
      <c r="D593">
        <v>5420</v>
      </c>
      <c r="E593">
        <v>0</v>
      </c>
      <c r="F593">
        <v>0</v>
      </c>
      <c r="G593">
        <v>0</v>
      </c>
      <c r="H593">
        <v>0</v>
      </c>
      <c r="I593">
        <v>0</v>
      </c>
      <c r="J593">
        <v>0</v>
      </c>
      <c r="K593">
        <v>0</v>
      </c>
      <c r="L593">
        <v>0</v>
      </c>
      <c r="M593">
        <v>0</v>
      </c>
      <c r="N593">
        <v>0</v>
      </c>
      <c r="O593">
        <v>0</v>
      </c>
      <c r="P593">
        <v>0</v>
      </c>
      <c r="Q593">
        <v>0</v>
      </c>
      <c r="R593">
        <v>0</v>
      </c>
      <c r="S593">
        <v>0</v>
      </c>
      <c r="T593">
        <v>456</v>
      </c>
      <c r="U593">
        <v>456</v>
      </c>
      <c r="V593">
        <v>456</v>
      </c>
      <c r="W593">
        <v>456</v>
      </c>
      <c r="X593">
        <v>397</v>
      </c>
      <c r="Y593">
        <v>397</v>
      </c>
      <c r="Z593">
        <v>397</v>
      </c>
      <c r="AA593">
        <v>397</v>
      </c>
      <c r="AB593">
        <v>397</v>
      </c>
      <c r="AC593">
        <v>397</v>
      </c>
      <c r="AD593">
        <v>397</v>
      </c>
      <c r="AE593">
        <v>397</v>
      </c>
      <c r="AF593">
        <v>0</v>
      </c>
      <c r="AG593">
        <v>0</v>
      </c>
      <c r="AH593">
        <v>0</v>
      </c>
      <c r="AI593">
        <v>0</v>
      </c>
      <c r="AJ593">
        <v>0</v>
      </c>
      <c r="AK593">
        <v>0</v>
      </c>
      <c r="AL593">
        <v>0</v>
      </c>
      <c r="AM593">
        <v>0</v>
      </c>
      <c r="AN593">
        <v>0</v>
      </c>
      <c r="AO593">
        <v>0</v>
      </c>
      <c r="AP593">
        <v>0</v>
      </c>
      <c r="AQ593">
        <v>0</v>
      </c>
      <c r="AR593">
        <v>0</v>
      </c>
      <c r="AS593">
        <v>0</v>
      </c>
      <c r="AT593">
        <v>0</v>
      </c>
    </row>
    <row r="594" spans="1:46">
      <c r="A594" t="s">
        <v>84</v>
      </c>
      <c r="B594">
        <v>1</v>
      </c>
      <c r="C594" t="s">
        <v>545</v>
      </c>
      <c r="D594">
        <v>5421</v>
      </c>
      <c r="E594">
        <v>0</v>
      </c>
      <c r="F594">
        <v>0</v>
      </c>
      <c r="G594">
        <v>0</v>
      </c>
      <c r="H594">
        <v>0</v>
      </c>
      <c r="I594">
        <v>0</v>
      </c>
      <c r="J594">
        <v>0</v>
      </c>
      <c r="K594">
        <v>0</v>
      </c>
      <c r="L594">
        <v>0</v>
      </c>
      <c r="M594">
        <v>0</v>
      </c>
      <c r="N594">
        <v>0</v>
      </c>
      <c r="O594">
        <v>0</v>
      </c>
      <c r="P594">
        <v>0</v>
      </c>
      <c r="Q594">
        <v>0</v>
      </c>
      <c r="R594">
        <v>0</v>
      </c>
      <c r="S594">
        <v>0</v>
      </c>
      <c r="T594">
        <v>1982</v>
      </c>
      <c r="U594">
        <v>1604</v>
      </c>
      <c r="V594">
        <v>0</v>
      </c>
      <c r="W594">
        <v>3367</v>
      </c>
      <c r="X594">
        <v>51</v>
      </c>
      <c r="Y594">
        <v>0</v>
      </c>
      <c r="Z594">
        <v>0</v>
      </c>
      <c r="AA594">
        <v>2549</v>
      </c>
      <c r="AB594">
        <v>229</v>
      </c>
      <c r="AC594">
        <v>103</v>
      </c>
      <c r="AD594">
        <v>0</v>
      </c>
      <c r="AE594">
        <v>115</v>
      </c>
      <c r="AF594">
        <v>0</v>
      </c>
      <c r="AG594">
        <v>0</v>
      </c>
      <c r="AH594">
        <v>0</v>
      </c>
      <c r="AI594">
        <v>0</v>
      </c>
      <c r="AJ594">
        <v>0</v>
      </c>
      <c r="AK594">
        <v>0</v>
      </c>
      <c r="AL594">
        <v>0</v>
      </c>
      <c r="AM594">
        <v>0</v>
      </c>
      <c r="AN594">
        <v>0</v>
      </c>
      <c r="AO594">
        <v>0</v>
      </c>
      <c r="AP594">
        <v>0</v>
      </c>
      <c r="AQ594">
        <v>0</v>
      </c>
      <c r="AR594">
        <v>0</v>
      </c>
      <c r="AS594">
        <v>0</v>
      </c>
      <c r="AT594">
        <v>0</v>
      </c>
    </row>
    <row r="595" spans="1:46">
      <c r="A595" t="s">
        <v>84</v>
      </c>
      <c r="B595">
        <v>1</v>
      </c>
      <c r="C595" t="s">
        <v>545</v>
      </c>
      <c r="D595">
        <v>5422</v>
      </c>
      <c r="E595">
        <v>0</v>
      </c>
      <c r="F595">
        <v>0</v>
      </c>
      <c r="G595">
        <v>0</v>
      </c>
      <c r="H595">
        <v>0</v>
      </c>
      <c r="I595">
        <v>0</v>
      </c>
      <c r="J595">
        <v>0</v>
      </c>
      <c r="K595">
        <v>0</v>
      </c>
      <c r="L595">
        <v>0</v>
      </c>
      <c r="M595">
        <v>0</v>
      </c>
      <c r="N595">
        <v>0</v>
      </c>
      <c r="O595">
        <v>0</v>
      </c>
      <c r="P595">
        <v>0</v>
      </c>
      <c r="Q595">
        <v>0</v>
      </c>
      <c r="R595">
        <v>0</v>
      </c>
      <c r="S595">
        <v>0</v>
      </c>
      <c r="T595">
        <v>0</v>
      </c>
      <c r="U595">
        <v>0</v>
      </c>
      <c r="V595">
        <v>0</v>
      </c>
      <c r="W595">
        <v>0</v>
      </c>
      <c r="X595">
        <v>20000</v>
      </c>
      <c r="Y595">
        <v>0</v>
      </c>
      <c r="Z595">
        <v>0</v>
      </c>
      <c r="AA595">
        <v>0</v>
      </c>
      <c r="AB595">
        <v>0</v>
      </c>
      <c r="AC595">
        <v>0</v>
      </c>
      <c r="AD595">
        <v>5000</v>
      </c>
      <c r="AE595">
        <v>0</v>
      </c>
      <c r="AF595">
        <v>0</v>
      </c>
      <c r="AG595">
        <v>0</v>
      </c>
      <c r="AH595">
        <v>0</v>
      </c>
      <c r="AI595">
        <v>0</v>
      </c>
      <c r="AJ595">
        <v>0</v>
      </c>
      <c r="AK595">
        <v>0</v>
      </c>
      <c r="AL595">
        <v>0</v>
      </c>
      <c r="AM595">
        <v>0</v>
      </c>
      <c r="AN595">
        <v>0</v>
      </c>
      <c r="AO595">
        <v>0</v>
      </c>
      <c r="AP595">
        <v>0</v>
      </c>
      <c r="AQ595">
        <v>0</v>
      </c>
      <c r="AR595">
        <v>0</v>
      </c>
      <c r="AS595">
        <v>0</v>
      </c>
      <c r="AT595">
        <v>0</v>
      </c>
    </row>
    <row r="596" spans="1:46">
      <c r="A596" t="s">
        <v>84</v>
      </c>
      <c r="B596">
        <v>1</v>
      </c>
      <c r="C596" t="s">
        <v>545</v>
      </c>
      <c r="D596">
        <v>5423</v>
      </c>
      <c r="E596">
        <v>0</v>
      </c>
      <c r="F596">
        <v>0</v>
      </c>
      <c r="G596">
        <v>0</v>
      </c>
      <c r="H596">
        <v>0</v>
      </c>
      <c r="I596">
        <v>0</v>
      </c>
      <c r="J596">
        <v>0</v>
      </c>
      <c r="K596">
        <v>0</v>
      </c>
      <c r="L596">
        <v>0</v>
      </c>
      <c r="M596">
        <v>0</v>
      </c>
      <c r="N596">
        <v>0</v>
      </c>
      <c r="O596">
        <v>0</v>
      </c>
      <c r="P596">
        <v>0</v>
      </c>
      <c r="Q596">
        <v>0</v>
      </c>
      <c r="R596">
        <v>0</v>
      </c>
      <c r="S596">
        <v>0</v>
      </c>
      <c r="T596">
        <v>0</v>
      </c>
      <c r="U596">
        <v>0</v>
      </c>
      <c r="V596">
        <v>5000</v>
      </c>
      <c r="W596">
        <v>0</v>
      </c>
      <c r="X596">
        <v>0</v>
      </c>
      <c r="Y596">
        <v>1000</v>
      </c>
      <c r="Z596">
        <v>0</v>
      </c>
      <c r="AA596">
        <v>0</v>
      </c>
      <c r="AB596">
        <v>1000</v>
      </c>
      <c r="AC596">
        <v>0</v>
      </c>
      <c r="AD596">
        <v>0</v>
      </c>
      <c r="AE596">
        <v>0</v>
      </c>
      <c r="AF596">
        <v>0</v>
      </c>
      <c r="AG596">
        <v>0</v>
      </c>
      <c r="AH596">
        <v>0</v>
      </c>
      <c r="AI596">
        <v>0</v>
      </c>
      <c r="AJ596">
        <v>0</v>
      </c>
      <c r="AK596">
        <v>0</v>
      </c>
      <c r="AL596">
        <v>0</v>
      </c>
      <c r="AM596">
        <v>0</v>
      </c>
      <c r="AN596">
        <v>0</v>
      </c>
      <c r="AO596">
        <v>0</v>
      </c>
      <c r="AP596">
        <v>0</v>
      </c>
      <c r="AQ596">
        <v>0</v>
      </c>
      <c r="AR596">
        <v>0</v>
      </c>
      <c r="AS596">
        <v>0</v>
      </c>
      <c r="AT596">
        <v>0</v>
      </c>
    </row>
    <row r="597" spans="1:46">
      <c r="A597" t="s">
        <v>84</v>
      </c>
      <c r="B597">
        <v>1</v>
      </c>
      <c r="C597" t="s">
        <v>545</v>
      </c>
      <c r="D597">
        <v>5430</v>
      </c>
      <c r="E597">
        <v>0</v>
      </c>
      <c r="F597">
        <v>0</v>
      </c>
      <c r="G597">
        <v>0</v>
      </c>
      <c r="H597">
        <v>0</v>
      </c>
      <c r="I597">
        <v>0</v>
      </c>
      <c r="J597">
        <v>0</v>
      </c>
      <c r="K597">
        <v>0</v>
      </c>
      <c r="L597">
        <v>0</v>
      </c>
      <c r="M597">
        <v>0</v>
      </c>
      <c r="N597">
        <v>0</v>
      </c>
      <c r="O597">
        <v>0</v>
      </c>
      <c r="P597">
        <v>0</v>
      </c>
      <c r="Q597">
        <v>0</v>
      </c>
      <c r="R597">
        <v>0</v>
      </c>
      <c r="S597">
        <v>0</v>
      </c>
      <c r="T597">
        <v>2163</v>
      </c>
      <c r="U597">
        <v>511</v>
      </c>
      <c r="V597">
        <v>1025</v>
      </c>
      <c r="W597">
        <v>1324</v>
      </c>
      <c r="X597">
        <v>3765</v>
      </c>
      <c r="Y597">
        <v>2130</v>
      </c>
      <c r="Z597">
        <v>2922</v>
      </c>
      <c r="AA597">
        <v>169</v>
      </c>
      <c r="AB597">
        <v>444</v>
      </c>
      <c r="AC597">
        <v>1936</v>
      </c>
      <c r="AD597">
        <v>759</v>
      </c>
      <c r="AE597">
        <v>3852</v>
      </c>
      <c r="AF597">
        <v>0</v>
      </c>
      <c r="AG597">
        <v>0</v>
      </c>
      <c r="AH597">
        <v>0</v>
      </c>
      <c r="AI597">
        <v>0</v>
      </c>
      <c r="AJ597">
        <v>0</v>
      </c>
      <c r="AK597">
        <v>0</v>
      </c>
      <c r="AL597">
        <v>0</v>
      </c>
      <c r="AM597">
        <v>0</v>
      </c>
      <c r="AN597">
        <v>0</v>
      </c>
      <c r="AO597">
        <v>0</v>
      </c>
      <c r="AP597">
        <v>0</v>
      </c>
      <c r="AQ597">
        <v>0</v>
      </c>
      <c r="AR597">
        <v>0</v>
      </c>
      <c r="AS597">
        <v>0</v>
      </c>
      <c r="AT597">
        <v>0</v>
      </c>
    </row>
    <row r="598" spans="1:46">
      <c r="A598" t="s">
        <v>84</v>
      </c>
      <c r="B598">
        <v>1</v>
      </c>
      <c r="C598" t="s">
        <v>545</v>
      </c>
      <c r="D598">
        <v>5435</v>
      </c>
      <c r="E598">
        <v>0</v>
      </c>
      <c r="F598">
        <v>0</v>
      </c>
      <c r="G598">
        <v>0</v>
      </c>
      <c r="H598">
        <v>0</v>
      </c>
      <c r="I598">
        <v>0</v>
      </c>
      <c r="J598">
        <v>0</v>
      </c>
      <c r="K598">
        <v>0</v>
      </c>
      <c r="L598">
        <v>0</v>
      </c>
      <c r="M598">
        <v>0</v>
      </c>
      <c r="N598">
        <v>0</v>
      </c>
      <c r="O598">
        <v>0</v>
      </c>
      <c r="P598">
        <v>0</v>
      </c>
      <c r="Q598">
        <v>0</v>
      </c>
      <c r="R598">
        <v>0</v>
      </c>
      <c r="S598">
        <v>0</v>
      </c>
      <c r="T598">
        <v>1175</v>
      </c>
      <c r="U598">
        <v>1175</v>
      </c>
      <c r="V598">
        <v>1175</v>
      </c>
      <c r="W598">
        <v>1175</v>
      </c>
      <c r="X598">
        <v>1175</v>
      </c>
      <c r="Y598">
        <v>1175</v>
      </c>
      <c r="Z598">
        <v>1175</v>
      </c>
      <c r="AA598">
        <v>1175</v>
      </c>
      <c r="AB598">
        <v>1175</v>
      </c>
      <c r="AC598">
        <v>1175</v>
      </c>
      <c r="AD598">
        <v>1175</v>
      </c>
      <c r="AE598">
        <v>1175</v>
      </c>
      <c r="AF598">
        <v>0</v>
      </c>
      <c r="AG598">
        <v>0</v>
      </c>
      <c r="AH598">
        <v>0</v>
      </c>
      <c r="AI598">
        <v>0</v>
      </c>
      <c r="AJ598">
        <v>0</v>
      </c>
      <c r="AK598">
        <v>0</v>
      </c>
      <c r="AL598">
        <v>0</v>
      </c>
      <c r="AM598">
        <v>0</v>
      </c>
      <c r="AN598">
        <v>0</v>
      </c>
      <c r="AO598">
        <v>0</v>
      </c>
      <c r="AP598">
        <v>0</v>
      </c>
      <c r="AQ598">
        <v>0</v>
      </c>
      <c r="AR598">
        <v>0</v>
      </c>
      <c r="AS598">
        <v>0</v>
      </c>
      <c r="AT598">
        <v>0</v>
      </c>
    </row>
    <row r="599" spans="1:46">
      <c r="A599" t="s">
        <v>84</v>
      </c>
      <c r="B599">
        <v>1</v>
      </c>
      <c r="C599" t="s">
        <v>545</v>
      </c>
      <c r="D599">
        <v>5440</v>
      </c>
      <c r="E599">
        <v>0</v>
      </c>
      <c r="F599">
        <v>0</v>
      </c>
      <c r="G599">
        <v>0</v>
      </c>
      <c r="H599">
        <v>0</v>
      </c>
      <c r="I599">
        <v>0</v>
      </c>
      <c r="J599">
        <v>0</v>
      </c>
      <c r="K599">
        <v>0</v>
      </c>
      <c r="L599">
        <v>0</v>
      </c>
      <c r="M599">
        <v>0</v>
      </c>
      <c r="N599">
        <v>0</v>
      </c>
      <c r="O599">
        <v>0</v>
      </c>
      <c r="P599">
        <v>0</v>
      </c>
      <c r="Q599">
        <v>0</v>
      </c>
      <c r="R599">
        <v>0</v>
      </c>
      <c r="S599">
        <v>0</v>
      </c>
      <c r="T599">
        <v>300</v>
      </c>
      <c r="U599">
        <v>300</v>
      </c>
      <c r="V599">
        <v>300</v>
      </c>
      <c r="W599">
        <v>300</v>
      </c>
      <c r="X599">
        <v>300</v>
      </c>
      <c r="Y599">
        <v>300</v>
      </c>
      <c r="Z599">
        <v>300</v>
      </c>
      <c r="AA599">
        <v>300</v>
      </c>
      <c r="AB599">
        <v>300</v>
      </c>
      <c r="AC599">
        <v>300</v>
      </c>
      <c r="AD599">
        <v>300</v>
      </c>
      <c r="AE599">
        <v>300</v>
      </c>
      <c r="AF599">
        <v>0</v>
      </c>
      <c r="AG599">
        <v>0</v>
      </c>
      <c r="AH599">
        <v>0</v>
      </c>
      <c r="AI599">
        <v>0</v>
      </c>
      <c r="AJ599">
        <v>0</v>
      </c>
      <c r="AK599">
        <v>0</v>
      </c>
      <c r="AL599">
        <v>0</v>
      </c>
      <c r="AM599">
        <v>0</v>
      </c>
      <c r="AN599">
        <v>0</v>
      </c>
      <c r="AO599">
        <v>0</v>
      </c>
      <c r="AP599">
        <v>0</v>
      </c>
      <c r="AQ599">
        <v>0</v>
      </c>
      <c r="AR599">
        <v>0</v>
      </c>
      <c r="AS599">
        <v>0</v>
      </c>
      <c r="AT599">
        <v>0</v>
      </c>
    </row>
    <row r="600" spans="1:46">
      <c r="A600" t="s">
        <v>84</v>
      </c>
      <c r="B600">
        <v>1</v>
      </c>
      <c r="C600" t="s">
        <v>545</v>
      </c>
      <c r="D600">
        <v>5450</v>
      </c>
      <c r="E600">
        <v>0</v>
      </c>
      <c r="F600">
        <v>0</v>
      </c>
      <c r="G600">
        <v>0</v>
      </c>
      <c r="H600">
        <v>0</v>
      </c>
      <c r="I600">
        <v>0</v>
      </c>
      <c r="J600">
        <v>0</v>
      </c>
      <c r="K600">
        <v>0</v>
      </c>
      <c r="L600">
        <v>0</v>
      </c>
      <c r="M600">
        <v>0</v>
      </c>
      <c r="N600">
        <v>0</v>
      </c>
      <c r="O600">
        <v>0</v>
      </c>
      <c r="P600">
        <v>0</v>
      </c>
      <c r="Q600">
        <v>0</v>
      </c>
      <c r="R600">
        <v>0</v>
      </c>
      <c r="S600">
        <v>0</v>
      </c>
      <c r="T600">
        <v>0</v>
      </c>
      <c r="U600">
        <v>31</v>
      </c>
      <c r="V600">
        <v>392</v>
      </c>
      <c r="W600">
        <v>66</v>
      </c>
      <c r="X600">
        <v>81</v>
      </c>
      <c r="Y600">
        <v>102</v>
      </c>
      <c r="Z600">
        <v>0</v>
      </c>
      <c r="AA600">
        <v>291</v>
      </c>
      <c r="AB600">
        <v>73</v>
      </c>
      <c r="AC600">
        <v>132</v>
      </c>
      <c r="AD600">
        <v>532</v>
      </c>
      <c r="AE600">
        <v>0</v>
      </c>
      <c r="AF600">
        <v>0</v>
      </c>
      <c r="AG600">
        <v>0</v>
      </c>
      <c r="AH600">
        <v>0</v>
      </c>
      <c r="AI600">
        <v>0</v>
      </c>
      <c r="AJ600">
        <v>0</v>
      </c>
      <c r="AK600">
        <v>0</v>
      </c>
      <c r="AL600">
        <v>0</v>
      </c>
      <c r="AM600">
        <v>0</v>
      </c>
      <c r="AN600">
        <v>0</v>
      </c>
      <c r="AO600">
        <v>0</v>
      </c>
      <c r="AP600">
        <v>0</v>
      </c>
      <c r="AQ600">
        <v>0</v>
      </c>
      <c r="AR600">
        <v>0</v>
      </c>
      <c r="AS600">
        <v>0</v>
      </c>
      <c r="AT600">
        <v>0</v>
      </c>
    </row>
    <row r="601" spans="1:46">
      <c r="A601" t="s">
        <v>84</v>
      </c>
      <c r="B601">
        <v>1</v>
      </c>
      <c r="C601" t="s">
        <v>545</v>
      </c>
      <c r="D601">
        <v>5470</v>
      </c>
      <c r="E601">
        <v>0</v>
      </c>
      <c r="F601">
        <v>0</v>
      </c>
      <c r="G601">
        <v>0</v>
      </c>
      <c r="H601">
        <v>0</v>
      </c>
      <c r="I601">
        <v>0</v>
      </c>
      <c r="J601">
        <v>0</v>
      </c>
      <c r="K601">
        <v>0</v>
      </c>
      <c r="L601">
        <v>0</v>
      </c>
      <c r="M601">
        <v>0</v>
      </c>
      <c r="N601">
        <v>0</v>
      </c>
      <c r="O601">
        <v>0</v>
      </c>
      <c r="P601">
        <v>0</v>
      </c>
      <c r="Q601">
        <v>0</v>
      </c>
      <c r="R601">
        <v>0</v>
      </c>
      <c r="S601">
        <v>0</v>
      </c>
      <c r="T601">
        <v>451</v>
      </c>
      <c r="U601">
        <v>0</v>
      </c>
      <c r="V601">
        <v>741</v>
      </c>
      <c r="W601">
        <v>0</v>
      </c>
      <c r="X601">
        <v>0</v>
      </c>
      <c r="Y601">
        <v>0</v>
      </c>
      <c r="Z601">
        <v>0</v>
      </c>
      <c r="AA601">
        <v>1169</v>
      </c>
      <c r="AB601">
        <v>0</v>
      </c>
      <c r="AC601">
        <v>0</v>
      </c>
      <c r="AD601">
        <v>0</v>
      </c>
      <c r="AE601">
        <v>639</v>
      </c>
      <c r="AF601">
        <v>0</v>
      </c>
      <c r="AG601">
        <v>0</v>
      </c>
      <c r="AH601">
        <v>0</v>
      </c>
      <c r="AI601">
        <v>0</v>
      </c>
      <c r="AJ601">
        <v>0</v>
      </c>
      <c r="AK601">
        <v>0</v>
      </c>
      <c r="AL601">
        <v>0</v>
      </c>
      <c r="AM601">
        <v>0</v>
      </c>
      <c r="AN601">
        <v>0</v>
      </c>
      <c r="AO601">
        <v>0</v>
      </c>
      <c r="AP601">
        <v>0</v>
      </c>
      <c r="AQ601">
        <v>0</v>
      </c>
      <c r="AR601">
        <v>0</v>
      </c>
      <c r="AS601">
        <v>0</v>
      </c>
      <c r="AT601">
        <v>0</v>
      </c>
    </row>
    <row r="602" spans="1:46">
      <c r="A602" t="s">
        <v>84</v>
      </c>
      <c r="B602">
        <v>1</v>
      </c>
      <c r="C602" t="s">
        <v>545</v>
      </c>
      <c r="D602">
        <v>5600</v>
      </c>
      <c r="E602">
        <v>0</v>
      </c>
      <c r="F602">
        <v>0</v>
      </c>
      <c r="G602">
        <v>0</v>
      </c>
      <c r="H602">
        <v>0</v>
      </c>
      <c r="I602">
        <v>0</v>
      </c>
      <c r="J602">
        <v>0</v>
      </c>
      <c r="K602">
        <v>0</v>
      </c>
      <c r="L602">
        <v>0</v>
      </c>
      <c r="M602">
        <v>0</v>
      </c>
      <c r="N602">
        <v>0</v>
      </c>
      <c r="O602">
        <v>0</v>
      </c>
      <c r="P602">
        <v>0</v>
      </c>
      <c r="Q602">
        <v>0</v>
      </c>
      <c r="R602">
        <v>0</v>
      </c>
      <c r="S602">
        <v>0</v>
      </c>
      <c r="T602">
        <v>2844</v>
      </c>
      <c r="U602">
        <v>2673</v>
      </c>
      <c r="V602">
        <v>3628</v>
      </c>
      <c r="W602">
        <v>6209</v>
      </c>
      <c r="X602">
        <v>4072</v>
      </c>
      <c r="Y602">
        <v>4046</v>
      </c>
      <c r="Z602">
        <v>3648</v>
      </c>
      <c r="AA602">
        <v>4591</v>
      </c>
      <c r="AB602">
        <v>3466</v>
      </c>
      <c r="AC602">
        <v>4817</v>
      </c>
      <c r="AD602">
        <v>3621</v>
      </c>
      <c r="AE602">
        <v>5270</v>
      </c>
      <c r="AF602">
        <v>0</v>
      </c>
      <c r="AG602">
        <v>0</v>
      </c>
      <c r="AH602">
        <v>0</v>
      </c>
      <c r="AI602">
        <v>0</v>
      </c>
      <c r="AJ602">
        <v>0</v>
      </c>
      <c r="AK602">
        <v>0</v>
      </c>
      <c r="AL602">
        <v>0</v>
      </c>
      <c r="AM602">
        <v>0</v>
      </c>
      <c r="AN602">
        <v>0</v>
      </c>
      <c r="AO602">
        <v>0</v>
      </c>
      <c r="AP602">
        <v>0</v>
      </c>
      <c r="AQ602">
        <v>0</v>
      </c>
      <c r="AR602">
        <v>0</v>
      </c>
      <c r="AS602">
        <v>0</v>
      </c>
      <c r="AT602">
        <v>0</v>
      </c>
    </row>
    <row r="603" spans="1:46">
      <c r="A603" t="s">
        <v>84</v>
      </c>
      <c r="B603">
        <v>1</v>
      </c>
      <c r="C603" t="s">
        <v>545</v>
      </c>
      <c r="D603">
        <v>5601</v>
      </c>
      <c r="E603">
        <v>0</v>
      </c>
      <c r="F603">
        <v>0</v>
      </c>
      <c r="G603">
        <v>0</v>
      </c>
      <c r="H603">
        <v>0</v>
      </c>
      <c r="I603">
        <v>0</v>
      </c>
      <c r="J603">
        <v>0</v>
      </c>
      <c r="K603">
        <v>0</v>
      </c>
      <c r="L603">
        <v>0</v>
      </c>
      <c r="M603">
        <v>0</v>
      </c>
      <c r="N603">
        <v>0</v>
      </c>
      <c r="O603">
        <v>0</v>
      </c>
      <c r="P603">
        <v>0</v>
      </c>
      <c r="Q603">
        <v>0</v>
      </c>
      <c r="R603">
        <v>0</v>
      </c>
      <c r="S603">
        <v>0</v>
      </c>
      <c r="T603">
        <v>253</v>
      </c>
      <c r="U603">
        <v>238</v>
      </c>
      <c r="V603">
        <v>323</v>
      </c>
      <c r="W603">
        <v>552</v>
      </c>
      <c r="X603">
        <v>362</v>
      </c>
      <c r="Y603">
        <v>360</v>
      </c>
      <c r="Z603">
        <v>324</v>
      </c>
      <c r="AA603">
        <v>408</v>
      </c>
      <c r="AB603">
        <v>308</v>
      </c>
      <c r="AC603">
        <v>428</v>
      </c>
      <c r="AD603">
        <v>322</v>
      </c>
      <c r="AE603">
        <v>470</v>
      </c>
      <c r="AF603">
        <v>0</v>
      </c>
      <c r="AG603">
        <v>0</v>
      </c>
      <c r="AH603">
        <v>0</v>
      </c>
      <c r="AI603">
        <v>0</v>
      </c>
      <c r="AJ603">
        <v>0</v>
      </c>
      <c r="AK603">
        <v>0</v>
      </c>
      <c r="AL603">
        <v>0</v>
      </c>
      <c r="AM603">
        <v>0</v>
      </c>
      <c r="AN603">
        <v>0</v>
      </c>
      <c r="AO603">
        <v>0</v>
      </c>
      <c r="AP603">
        <v>0</v>
      </c>
      <c r="AQ603">
        <v>0</v>
      </c>
      <c r="AR603">
        <v>0</v>
      </c>
      <c r="AS603">
        <v>0</v>
      </c>
      <c r="AT603">
        <v>0</v>
      </c>
    </row>
    <row r="604" spans="1:46">
      <c r="A604" t="s">
        <v>84</v>
      </c>
      <c r="B604">
        <v>1</v>
      </c>
      <c r="C604" t="s">
        <v>545</v>
      </c>
      <c r="D604">
        <v>5800</v>
      </c>
      <c r="E604">
        <v>0</v>
      </c>
      <c r="F604">
        <v>0</v>
      </c>
      <c r="G604">
        <v>0</v>
      </c>
      <c r="H604">
        <v>0</v>
      </c>
      <c r="I604">
        <v>0</v>
      </c>
      <c r="J604">
        <v>0</v>
      </c>
      <c r="K604">
        <v>0</v>
      </c>
      <c r="L604">
        <v>0</v>
      </c>
      <c r="M604">
        <v>0</v>
      </c>
      <c r="N604">
        <v>0</v>
      </c>
      <c r="O604">
        <v>0</v>
      </c>
      <c r="P604">
        <v>0</v>
      </c>
      <c r="Q604">
        <v>0</v>
      </c>
      <c r="R604">
        <v>0</v>
      </c>
      <c r="S604">
        <v>0</v>
      </c>
      <c r="T604">
        <v>16222</v>
      </c>
      <c r="U604">
        <v>14135</v>
      </c>
      <c r="V604">
        <v>16213</v>
      </c>
      <c r="W604">
        <v>14294</v>
      </c>
      <c r="X604">
        <v>13532</v>
      </c>
      <c r="Y604">
        <v>13360</v>
      </c>
      <c r="Z604">
        <v>14374</v>
      </c>
      <c r="AA604">
        <v>14261</v>
      </c>
      <c r="AB604">
        <v>14509</v>
      </c>
      <c r="AC604">
        <v>15346</v>
      </c>
      <c r="AD604">
        <v>11160</v>
      </c>
      <c r="AE604">
        <v>28254</v>
      </c>
      <c r="AF604">
        <v>0</v>
      </c>
      <c r="AG604">
        <v>0</v>
      </c>
      <c r="AH604">
        <v>0</v>
      </c>
      <c r="AI604">
        <v>0</v>
      </c>
      <c r="AJ604">
        <v>0</v>
      </c>
      <c r="AK604">
        <v>0</v>
      </c>
      <c r="AL604">
        <v>0</v>
      </c>
      <c r="AM604">
        <v>0</v>
      </c>
      <c r="AN604">
        <v>0</v>
      </c>
      <c r="AO604">
        <v>0</v>
      </c>
      <c r="AP604">
        <v>0</v>
      </c>
      <c r="AQ604">
        <v>0</v>
      </c>
      <c r="AR604">
        <v>0</v>
      </c>
      <c r="AS604">
        <v>0</v>
      </c>
      <c r="AT604">
        <v>0</v>
      </c>
    </row>
    <row r="605" spans="1:46">
      <c r="A605" t="s">
        <v>84</v>
      </c>
      <c r="B605">
        <v>1</v>
      </c>
      <c r="C605" t="s">
        <v>545</v>
      </c>
      <c r="D605">
        <v>5801</v>
      </c>
      <c r="E605">
        <v>0</v>
      </c>
      <c r="F605">
        <v>0</v>
      </c>
      <c r="G605">
        <v>0</v>
      </c>
      <c r="H605">
        <v>0</v>
      </c>
      <c r="I605">
        <v>0</v>
      </c>
      <c r="J605">
        <v>0</v>
      </c>
      <c r="K605">
        <v>0</v>
      </c>
      <c r="L605">
        <v>0</v>
      </c>
      <c r="M605">
        <v>0</v>
      </c>
      <c r="N605">
        <v>0</v>
      </c>
      <c r="O605">
        <v>0</v>
      </c>
      <c r="P605">
        <v>0</v>
      </c>
      <c r="Q605">
        <v>0</v>
      </c>
      <c r="R605">
        <v>0</v>
      </c>
      <c r="S605">
        <v>0</v>
      </c>
      <c r="T605">
        <v>1671</v>
      </c>
      <c r="U605">
        <v>1456</v>
      </c>
      <c r="V605">
        <v>1670</v>
      </c>
      <c r="W605">
        <v>1472</v>
      </c>
      <c r="X605">
        <v>1394</v>
      </c>
      <c r="Y605">
        <v>1376</v>
      </c>
      <c r="Z605">
        <v>1480</v>
      </c>
      <c r="AA605">
        <v>1469</v>
      </c>
      <c r="AB605">
        <v>1494</v>
      </c>
      <c r="AC605">
        <v>1580</v>
      </c>
      <c r="AD605">
        <v>1149</v>
      </c>
      <c r="AE605">
        <v>2910</v>
      </c>
      <c r="AF605">
        <v>0</v>
      </c>
      <c r="AG605">
        <v>0</v>
      </c>
      <c r="AH605">
        <v>0</v>
      </c>
      <c r="AI605">
        <v>0</v>
      </c>
      <c r="AJ605">
        <v>0</v>
      </c>
      <c r="AK605">
        <v>0</v>
      </c>
      <c r="AL605">
        <v>0</v>
      </c>
      <c r="AM605">
        <v>0</v>
      </c>
      <c r="AN605">
        <v>0</v>
      </c>
      <c r="AO605">
        <v>0</v>
      </c>
      <c r="AP605">
        <v>0</v>
      </c>
      <c r="AQ605">
        <v>0</v>
      </c>
      <c r="AR605">
        <v>0</v>
      </c>
      <c r="AS605">
        <v>0</v>
      </c>
      <c r="AT605">
        <v>0</v>
      </c>
    </row>
    <row r="606" spans="1:46">
      <c r="A606" t="s">
        <v>84</v>
      </c>
      <c r="B606">
        <v>1</v>
      </c>
      <c r="C606" t="s">
        <v>545</v>
      </c>
      <c r="D606">
        <v>5818</v>
      </c>
      <c r="E606">
        <v>0</v>
      </c>
      <c r="F606">
        <v>0</v>
      </c>
      <c r="G606">
        <v>0</v>
      </c>
      <c r="H606">
        <v>0</v>
      </c>
      <c r="I606">
        <v>0</v>
      </c>
      <c r="J606">
        <v>0</v>
      </c>
      <c r="K606">
        <v>0</v>
      </c>
      <c r="L606">
        <v>0</v>
      </c>
      <c r="M606">
        <v>0</v>
      </c>
      <c r="N606">
        <v>0</v>
      </c>
      <c r="O606">
        <v>0</v>
      </c>
      <c r="P606">
        <v>0</v>
      </c>
      <c r="Q606">
        <v>0</v>
      </c>
      <c r="R606">
        <v>0</v>
      </c>
      <c r="S606">
        <v>0</v>
      </c>
      <c r="T606">
        <v>192</v>
      </c>
      <c r="U606">
        <v>31</v>
      </c>
      <c r="V606">
        <v>12</v>
      </c>
      <c r="W606">
        <v>158</v>
      </c>
      <c r="X606">
        <v>29</v>
      </c>
      <c r="Y606">
        <v>191</v>
      </c>
      <c r="Z606">
        <v>20</v>
      </c>
      <c r="AA606">
        <v>41</v>
      </c>
      <c r="AB606">
        <v>66</v>
      </c>
      <c r="AC606">
        <v>411</v>
      </c>
      <c r="AD606">
        <v>147</v>
      </c>
      <c r="AE606">
        <v>202</v>
      </c>
      <c r="AF606">
        <v>0</v>
      </c>
      <c r="AG606">
        <v>0</v>
      </c>
      <c r="AH606">
        <v>0</v>
      </c>
      <c r="AI606">
        <v>0</v>
      </c>
      <c r="AJ606">
        <v>0</v>
      </c>
      <c r="AK606">
        <v>0</v>
      </c>
      <c r="AL606">
        <v>0</v>
      </c>
      <c r="AM606">
        <v>0</v>
      </c>
      <c r="AN606">
        <v>0</v>
      </c>
      <c r="AO606">
        <v>0</v>
      </c>
      <c r="AP606">
        <v>0</v>
      </c>
      <c r="AQ606">
        <v>0</v>
      </c>
      <c r="AR606">
        <v>0</v>
      </c>
      <c r="AS606">
        <v>0</v>
      </c>
      <c r="AT606">
        <v>0</v>
      </c>
    </row>
    <row r="607" spans="1:46">
      <c r="A607" t="s">
        <v>84</v>
      </c>
      <c r="B607">
        <v>1</v>
      </c>
      <c r="C607" t="s">
        <v>545</v>
      </c>
      <c r="D607">
        <v>5819</v>
      </c>
      <c r="E607">
        <v>0</v>
      </c>
      <c r="F607">
        <v>0</v>
      </c>
      <c r="G607">
        <v>0</v>
      </c>
      <c r="H607">
        <v>0</v>
      </c>
      <c r="I607">
        <v>0</v>
      </c>
      <c r="J607">
        <v>0</v>
      </c>
      <c r="K607">
        <v>0</v>
      </c>
      <c r="L607">
        <v>0</v>
      </c>
      <c r="M607">
        <v>0</v>
      </c>
      <c r="N607">
        <v>0</v>
      </c>
      <c r="O607">
        <v>0</v>
      </c>
      <c r="P607">
        <v>0</v>
      </c>
      <c r="Q607">
        <v>0</v>
      </c>
      <c r="R607">
        <v>0</v>
      </c>
      <c r="S607">
        <v>0</v>
      </c>
      <c r="T607">
        <v>0</v>
      </c>
      <c r="U607">
        <v>176</v>
      </c>
      <c r="V607">
        <v>56</v>
      </c>
      <c r="W607">
        <v>0</v>
      </c>
      <c r="X607">
        <v>69</v>
      </c>
      <c r="Y607">
        <v>137</v>
      </c>
      <c r="Z607">
        <v>71</v>
      </c>
      <c r="AA607">
        <v>71</v>
      </c>
      <c r="AB607">
        <v>0</v>
      </c>
      <c r="AC607">
        <v>0</v>
      </c>
      <c r="AD607">
        <v>142</v>
      </c>
      <c r="AE607">
        <v>78</v>
      </c>
      <c r="AF607">
        <v>0</v>
      </c>
      <c r="AG607">
        <v>0</v>
      </c>
      <c r="AH607">
        <v>0</v>
      </c>
      <c r="AI607">
        <v>0</v>
      </c>
      <c r="AJ607">
        <v>0</v>
      </c>
      <c r="AK607">
        <v>0</v>
      </c>
      <c r="AL607">
        <v>0</v>
      </c>
      <c r="AM607">
        <v>0</v>
      </c>
      <c r="AN607">
        <v>0</v>
      </c>
      <c r="AO607">
        <v>0</v>
      </c>
      <c r="AP607">
        <v>0</v>
      </c>
      <c r="AQ607">
        <v>0</v>
      </c>
      <c r="AR607">
        <v>0</v>
      </c>
      <c r="AS607">
        <v>0</v>
      </c>
      <c r="AT607">
        <v>0</v>
      </c>
    </row>
    <row r="608" spans="1:46">
      <c r="A608" t="s">
        <v>84</v>
      </c>
      <c r="B608">
        <v>1</v>
      </c>
      <c r="C608" t="s">
        <v>545</v>
      </c>
      <c r="D608">
        <v>5820</v>
      </c>
      <c r="E608">
        <v>0</v>
      </c>
      <c r="F608">
        <v>0</v>
      </c>
      <c r="G608">
        <v>0</v>
      </c>
      <c r="H608">
        <v>0</v>
      </c>
      <c r="I608">
        <v>0</v>
      </c>
      <c r="J608">
        <v>0</v>
      </c>
      <c r="K608">
        <v>0</v>
      </c>
      <c r="L608">
        <v>0</v>
      </c>
      <c r="M608">
        <v>0</v>
      </c>
      <c r="N608">
        <v>0</v>
      </c>
      <c r="O608">
        <v>0</v>
      </c>
      <c r="P608">
        <v>0</v>
      </c>
      <c r="Q608">
        <v>0</v>
      </c>
      <c r="R608">
        <v>0</v>
      </c>
      <c r="S608">
        <v>0</v>
      </c>
      <c r="T608">
        <v>0</v>
      </c>
      <c r="U608">
        <v>167</v>
      </c>
      <c r="V608">
        <v>5853</v>
      </c>
      <c r="W608">
        <v>484</v>
      </c>
      <c r="X608">
        <v>2224</v>
      </c>
      <c r="Y608">
        <v>232</v>
      </c>
      <c r="Z608">
        <v>1045</v>
      </c>
      <c r="AA608">
        <v>3317</v>
      </c>
      <c r="AB608">
        <v>763</v>
      </c>
      <c r="AC608">
        <v>4150</v>
      </c>
      <c r="AD608">
        <v>619</v>
      </c>
      <c r="AE608">
        <v>3146</v>
      </c>
      <c r="AF608">
        <v>0</v>
      </c>
      <c r="AG608">
        <v>0</v>
      </c>
      <c r="AH608">
        <v>0</v>
      </c>
      <c r="AI608">
        <v>0</v>
      </c>
      <c r="AJ608">
        <v>0</v>
      </c>
      <c r="AK608">
        <v>0</v>
      </c>
      <c r="AL608">
        <v>0</v>
      </c>
      <c r="AM608">
        <v>0</v>
      </c>
      <c r="AN608">
        <v>0</v>
      </c>
      <c r="AO608">
        <v>0</v>
      </c>
      <c r="AP608">
        <v>0</v>
      </c>
      <c r="AQ608">
        <v>0</v>
      </c>
      <c r="AR608">
        <v>0</v>
      </c>
      <c r="AS608">
        <v>0</v>
      </c>
      <c r="AT608">
        <v>0</v>
      </c>
    </row>
    <row r="609" spans="1:46">
      <c r="A609" t="s">
        <v>84</v>
      </c>
      <c r="B609">
        <v>1</v>
      </c>
      <c r="C609" t="s">
        <v>545</v>
      </c>
      <c r="D609">
        <v>5821</v>
      </c>
      <c r="E609">
        <v>0</v>
      </c>
      <c r="F609">
        <v>0</v>
      </c>
      <c r="G609">
        <v>0</v>
      </c>
      <c r="H609">
        <v>0</v>
      </c>
      <c r="I609">
        <v>0</v>
      </c>
      <c r="J609">
        <v>0</v>
      </c>
      <c r="K609">
        <v>0</v>
      </c>
      <c r="L609">
        <v>0</v>
      </c>
      <c r="M609">
        <v>0</v>
      </c>
      <c r="N609">
        <v>0</v>
      </c>
      <c r="O609">
        <v>0</v>
      </c>
      <c r="P609">
        <v>0</v>
      </c>
      <c r="Q609">
        <v>0</v>
      </c>
      <c r="R609">
        <v>0</v>
      </c>
      <c r="S609">
        <v>0</v>
      </c>
      <c r="T609">
        <v>0</v>
      </c>
      <c r="U609">
        <v>0</v>
      </c>
      <c r="V609">
        <v>0</v>
      </c>
      <c r="W609">
        <v>1551</v>
      </c>
      <c r="X609">
        <v>1257</v>
      </c>
      <c r="Y609">
        <v>0</v>
      </c>
      <c r="Z609">
        <v>0</v>
      </c>
      <c r="AA609">
        <v>192</v>
      </c>
      <c r="AB609">
        <v>0</v>
      </c>
      <c r="AC609">
        <v>0</v>
      </c>
      <c r="AD609">
        <v>0</v>
      </c>
      <c r="AE609">
        <v>0</v>
      </c>
      <c r="AF609">
        <v>0</v>
      </c>
      <c r="AG609">
        <v>0</v>
      </c>
      <c r="AH609">
        <v>0</v>
      </c>
      <c r="AI609">
        <v>0</v>
      </c>
      <c r="AJ609">
        <v>0</v>
      </c>
      <c r="AK609">
        <v>0</v>
      </c>
      <c r="AL609">
        <v>0</v>
      </c>
      <c r="AM609">
        <v>0</v>
      </c>
      <c r="AN609">
        <v>0</v>
      </c>
      <c r="AO609">
        <v>0</v>
      </c>
      <c r="AP609">
        <v>0</v>
      </c>
      <c r="AQ609">
        <v>0</v>
      </c>
      <c r="AR609">
        <v>0</v>
      </c>
      <c r="AS609">
        <v>0</v>
      </c>
      <c r="AT609">
        <v>0</v>
      </c>
    </row>
    <row r="610" spans="1:46">
      <c r="A610" t="s">
        <v>84</v>
      </c>
      <c r="B610">
        <v>1</v>
      </c>
      <c r="C610" t="s">
        <v>545</v>
      </c>
      <c r="D610">
        <v>5822</v>
      </c>
      <c r="E610">
        <v>0</v>
      </c>
      <c r="F610">
        <v>0</v>
      </c>
      <c r="G610">
        <v>0</v>
      </c>
      <c r="H610">
        <v>0</v>
      </c>
      <c r="I610">
        <v>0</v>
      </c>
      <c r="J610">
        <v>0</v>
      </c>
      <c r="K610">
        <v>0</v>
      </c>
      <c r="L610">
        <v>0</v>
      </c>
      <c r="M610">
        <v>0</v>
      </c>
      <c r="N610">
        <v>0</v>
      </c>
      <c r="O610">
        <v>0</v>
      </c>
      <c r="P610">
        <v>0</v>
      </c>
      <c r="Q610">
        <v>0</v>
      </c>
      <c r="R610">
        <v>0</v>
      </c>
      <c r="S610">
        <v>0</v>
      </c>
      <c r="T610">
        <v>917</v>
      </c>
      <c r="U610">
        <v>917</v>
      </c>
      <c r="V610">
        <v>917</v>
      </c>
      <c r="W610">
        <v>917</v>
      </c>
      <c r="X610">
        <v>917</v>
      </c>
      <c r="Y610">
        <v>917</v>
      </c>
      <c r="Z610">
        <v>917</v>
      </c>
      <c r="AA610">
        <v>917</v>
      </c>
      <c r="AB610">
        <v>917</v>
      </c>
      <c r="AC610">
        <v>917</v>
      </c>
      <c r="AD610">
        <v>917</v>
      </c>
      <c r="AE610">
        <v>913</v>
      </c>
      <c r="AF610">
        <v>0</v>
      </c>
      <c r="AG610">
        <v>0</v>
      </c>
      <c r="AH610">
        <v>0</v>
      </c>
      <c r="AI610">
        <v>0</v>
      </c>
      <c r="AJ610">
        <v>0</v>
      </c>
      <c r="AK610">
        <v>0</v>
      </c>
      <c r="AL610">
        <v>0</v>
      </c>
      <c r="AM610">
        <v>0</v>
      </c>
      <c r="AN610">
        <v>0</v>
      </c>
      <c r="AO610">
        <v>0</v>
      </c>
      <c r="AP610">
        <v>0</v>
      </c>
      <c r="AQ610">
        <v>0</v>
      </c>
      <c r="AR610">
        <v>0</v>
      </c>
      <c r="AS610">
        <v>0</v>
      </c>
      <c r="AT610">
        <v>0</v>
      </c>
    </row>
    <row r="611" spans="1:46">
      <c r="A611" t="s">
        <v>84</v>
      </c>
      <c r="B611">
        <v>1</v>
      </c>
      <c r="C611" t="s">
        <v>545</v>
      </c>
      <c r="D611">
        <v>5905</v>
      </c>
      <c r="E611">
        <v>0</v>
      </c>
      <c r="F611">
        <v>0</v>
      </c>
      <c r="G611">
        <v>0</v>
      </c>
      <c r="H611">
        <v>0</v>
      </c>
      <c r="I611">
        <v>0</v>
      </c>
      <c r="J611">
        <v>0</v>
      </c>
      <c r="K611">
        <v>0</v>
      </c>
      <c r="L611">
        <v>0</v>
      </c>
      <c r="M611">
        <v>0</v>
      </c>
      <c r="N611">
        <v>0</v>
      </c>
      <c r="O611">
        <v>0</v>
      </c>
      <c r="P611">
        <v>0</v>
      </c>
      <c r="Q611">
        <v>0</v>
      </c>
      <c r="R611">
        <v>0</v>
      </c>
      <c r="S611">
        <v>0</v>
      </c>
      <c r="T611">
        <v>417</v>
      </c>
      <c r="U611">
        <v>417</v>
      </c>
      <c r="V611">
        <v>417</v>
      </c>
      <c r="W611">
        <v>417</v>
      </c>
      <c r="X611">
        <v>417</v>
      </c>
      <c r="Y611">
        <v>417</v>
      </c>
      <c r="Z611">
        <v>417</v>
      </c>
      <c r="AA611">
        <v>417</v>
      </c>
      <c r="AB611">
        <v>417</v>
      </c>
      <c r="AC611">
        <v>417</v>
      </c>
      <c r="AD611">
        <v>417</v>
      </c>
      <c r="AE611">
        <v>413</v>
      </c>
      <c r="AF611">
        <v>0</v>
      </c>
      <c r="AG611">
        <v>0</v>
      </c>
      <c r="AH611">
        <v>0</v>
      </c>
      <c r="AI611">
        <v>0</v>
      </c>
      <c r="AJ611">
        <v>0</v>
      </c>
      <c r="AK611">
        <v>0</v>
      </c>
      <c r="AL611">
        <v>0</v>
      </c>
      <c r="AM611">
        <v>0</v>
      </c>
      <c r="AN611">
        <v>0</v>
      </c>
      <c r="AO611">
        <v>0</v>
      </c>
      <c r="AP611">
        <v>0</v>
      </c>
      <c r="AQ611">
        <v>0</v>
      </c>
      <c r="AR611">
        <v>0</v>
      </c>
      <c r="AS611">
        <v>0</v>
      </c>
      <c r="AT611">
        <v>0</v>
      </c>
    </row>
    <row r="612" spans="1:46">
      <c r="A612" t="s">
        <v>84</v>
      </c>
      <c r="B612">
        <v>1</v>
      </c>
      <c r="C612" t="s">
        <v>545</v>
      </c>
      <c r="D612">
        <v>5915</v>
      </c>
      <c r="E612">
        <v>0</v>
      </c>
      <c r="F612">
        <v>0</v>
      </c>
      <c r="G612">
        <v>0</v>
      </c>
      <c r="H612">
        <v>0</v>
      </c>
      <c r="I612">
        <v>0</v>
      </c>
      <c r="J612">
        <v>0</v>
      </c>
      <c r="K612">
        <v>0</v>
      </c>
      <c r="L612">
        <v>0</v>
      </c>
      <c r="M612">
        <v>0</v>
      </c>
      <c r="N612">
        <v>0</v>
      </c>
      <c r="O612">
        <v>0</v>
      </c>
      <c r="P612">
        <v>0</v>
      </c>
      <c r="Q612">
        <v>0</v>
      </c>
      <c r="R612">
        <v>0</v>
      </c>
      <c r="S612">
        <v>0</v>
      </c>
      <c r="T612">
        <v>0</v>
      </c>
      <c r="U612">
        <v>867</v>
      </c>
      <c r="V612">
        <v>856</v>
      </c>
      <c r="W612">
        <v>856</v>
      </c>
      <c r="X612">
        <v>738</v>
      </c>
      <c r="Y612">
        <v>1282</v>
      </c>
      <c r="Z612">
        <v>731</v>
      </c>
      <c r="AA612">
        <v>729</v>
      </c>
      <c r="AB612">
        <v>836</v>
      </c>
      <c r="AC612">
        <v>2694</v>
      </c>
      <c r="AD612">
        <v>1345</v>
      </c>
      <c r="AE612">
        <v>66</v>
      </c>
      <c r="AF612">
        <v>0</v>
      </c>
      <c r="AG612">
        <v>0</v>
      </c>
      <c r="AH612">
        <v>0</v>
      </c>
      <c r="AI612">
        <v>0</v>
      </c>
      <c r="AJ612">
        <v>0</v>
      </c>
      <c r="AK612">
        <v>0</v>
      </c>
      <c r="AL612">
        <v>0</v>
      </c>
      <c r="AM612">
        <v>0</v>
      </c>
      <c r="AN612">
        <v>0</v>
      </c>
      <c r="AO612">
        <v>0</v>
      </c>
      <c r="AP612">
        <v>0</v>
      </c>
      <c r="AQ612">
        <v>0</v>
      </c>
      <c r="AR612">
        <v>0</v>
      </c>
      <c r="AS612">
        <v>0</v>
      </c>
      <c r="AT612">
        <v>0</v>
      </c>
    </row>
    <row r="613" spans="1:46">
      <c r="A613" t="s">
        <v>84</v>
      </c>
      <c r="B613">
        <v>1</v>
      </c>
      <c r="C613" t="s">
        <v>545</v>
      </c>
      <c r="D613">
        <v>5980</v>
      </c>
      <c r="E613">
        <v>0</v>
      </c>
      <c r="F613">
        <v>0</v>
      </c>
      <c r="G613">
        <v>0</v>
      </c>
      <c r="H613">
        <v>0</v>
      </c>
      <c r="I613">
        <v>0</v>
      </c>
      <c r="J613">
        <v>0</v>
      </c>
      <c r="K613">
        <v>0</v>
      </c>
      <c r="L613">
        <v>0</v>
      </c>
      <c r="M613">
        <v>0</v>
      </c>
      <c r="N613">
        <v>0</v>
      </c>
      <c r="O613">
        <v>0</v>
      </c>
      <c r="P613">
        <v>0</v>
      </c>
      <c r="Q613">
        <v>0</v>
      </c>
      <c r="R613">
        <v>0</v>
      </c>
      <c r="S613">
        <v>0</v>
      </c>
      <c r="T613">
        <v>3400</v>
      </c>
      <c r="U613">
        <v>2833</v>
      </c>
      <c r="V613">
        <v>3967</v>
      </c>
      <c r="W613">
        <v>3967</v>
      </c>
      <c r="X613">
        <v>3967</v>
      </c>
      <c r="Y613">
        <v>3967</v>
      </c>
      <c r="Z613">
        <v>3967</v>
      </c>
      <c r="AA613">
        <v>2833</v>
      </c>
      <c r="AB613">
        <v>1700</v>
      </c>
      <c r="AC613">
        <v>1700</v>
      </c>
      <c r="AD613">
        <v>1133</v>
      </c>
      <c r="AE613">
        <v>566</v>
      </c>
      <c r="AF613">
        <v>0</v>
      </c>
      <c r="AG613">
        <v>0</v>
      </c>
      <c r="AH613">
        <v>0</v>
      </c>
      <c r="AI613">
        <v>0</v>
      </c>
      <c r="AJ613">
        <v>0</v>
      </c>
      <c r="AK613">
        <v>0</v>
      </c>
      <c r="AL613">
        <v>0</v>
      </c>
      <c r="AM613">
        <v>0</v>
      </c>
      <c r="AN613">
        <v>0</v>
      </c>
      <c r="AO613">
        <v>0</v>
      </c>
      <c r="AP613">
        <v>0</v>
      </c>
      <c r="AQ613">
        <v>0</v>
      </c>
      <c r="AR613">
        <v>0</v>
      </c>
      <c r="AS613">
        <v>0</v>
      </c>
      <c r="AT613">
        <v>0</v>
      </c>
    </row>
    <row r="614" spans="1:46">
      <c r="A614" t="s">
        <v>84</v>
      </c>
      <c r="B614">
        <v>1</v>
      </c>
      <c r="C614" t="s">
        <v>545</v>
      </c>
      <c r="D614">
        <v>6000</v>
      </c>
      <c r="E614">
        <v>0</v>
      </c>
      <c r="F614">
        <v>0</v>
      </c>
      <c r="G614">
        <v>0</v>
      </c>
      <c r="H614">
        <v>0</v>
      </c>
      <c r="I614">
        <v>0</v>
      </c>
      <c r="J614">
        <v>0</v>
      </c>
      <c r="K614">
        <v>0</v>
      </c>
      <c r="L614">
        <v>0</v>
      </c>
      <c r="M614">
        <v>0</v>
      </c>
      <c r="N614">
        <v>0</v>
      </c>
      <c r="O614">
        <v>0</v>
      </c>
      <c r="P614">
        <v>0</v>
      </c>
      <c r="Q614">
        <v>0</v>
      </c>
      <c r="R614">
        <v>0</v>
      </c>
      <c r="S614">
        <v>0</v>
      </c>
      <c r="T614">
        <v>0</v>
      </c>
      <c r="U614">
        <v>19804</v>
      </c>
      <c r="V614">
        <v>65834</v>
      </c>
      <c r="W614">
        <v>35384</v>
      </c>
      <c r="X614">
        <v>7275</v>
      </c>
      <c r="Y614">
        <v>1194</v>
      </c>
      <c r="Z614">
        <v>1182</v>
      </c>
      <c r="AA614">
        <v>6991</v>
      </c>
      <c r="AB614">
        <v>1108</v>
      </c>
      <c r="AC614">
        <v>515</v>
      </c>
      <c r="AD614">
        <v>713</v>
      </c>
      <c r="AE614">
        <v>0</v>
      </c>
      <c r="AF614">
        <v>0</v>
      </c>
      <c r="AG614">
        <v>0</v>
      </c>
      <c r="AH614">
        <v>0</v>
      </c>
      <c r="AI614">
        <v>0</v>
      </c>
      <c r="AJ614">
        <v>0</v>
      </c>
      <c r="AK614">
        <v>0</v>
      </c>
      <c r="AL614">
        <v>0</v>
      </c>
      <c r="AM614">
        <v>0</v>
      </c>
      <c r="AN614">
        <v>0</v>
      </c>
      <c r="AO614">
        <v>0</v>
      </c>
      <c r="AP614">
        <v>0</v>
      </c>
      <c r="AQ614">
        <v>0</v>
      </c>
      <c r="AR614">
        <v>0</v>
      </c>
      <c r="AS614">
        <v>0</v>
      </c>
      <c r="AT614">
        <v>0</v>
      </c>
    </row>
    <row r="615" spans="1:46">
      <c r="A615" t="s">
        <v>84</v>
      </c>
      <c r="B615">
        <v>1</v>
      </c>
      <c r="C615" t="s">
        <v>545</v>
      </c>
      <c r="D615">
        <v>6002</v>
      </c>
      <c r="E615">
        <v>0</v>
      </c>
      <c r="F615">
        <v>0</v>
      </c>
      <c r="G615">
        <v>0</v>
      </c>
      <c r="H615">
        <v>0</v>
      </c>
      <c r="I615">
        <v>0</v>
      </c>
      <c r="J615">
        <v>0</v>
      </c>
      <c r="K615">
        <v>0</v>
      </c>
      <c r="L615">
        <v>0</v>
      </c>
      <c r="M615">
        <v>0</v>
      </c>
      <c r="N615">
        <v>0</v>
      </c>
      <c r="O615">
        <v>0</v>
      </c>
      <c r="P615">
        <v>0</v>
      </c>
      <c r="Q615">
        <v>0</v>
      </c>
      <c r="R615">
        <v>0</v>
      </c>
      <c r="S615">
        <v>0</v>
      </c>
      <c r="T615">
        <v>2968</v>
      </c>
      <c r="U615">
        <v>5397</v>
      </c>
      <c r="V615">
        <v>6197</v>
      </c>
      <c r="W615">
        <v>19369</v>
      </c>
      <c r="X615">
        <v>1672</v>
      </c>
      <c r="Y615">
        <v>140</v>
      </c>
      <c r="Z615">
        <v>3098</v>
      </c>
      <c r="AA615">
        <v>2199</v>
      </c>
      <c r="AB615">
        <v>605</v>
      </c>
      <c r="AC615">
        <v>215</v>
      </c>
      <c r="AD615">
        <v>139</v>
      </c>
      <c r="AE615">
        <v>1</v>
      </c>
      <c r="AF615">
        <v>0</v>
      </c>
      <c r="AG615">
        <v>0</v>
      </c>
      <c r="AH615">
        <v>0</v>
      </c>
      <c r="AI615">
        <v>0</v>
      </c>
      <c r="AJ615">
        <v>0</v>
      </c>
      <c r="AK615">
        <v>0</v>
      </c>
      <c r="AL615">
        <v>0</v>
      </c>
      <c r="AM615">
        <v>0</v>
      </c>
      <c r="AN615">
        <v>0</v>
      </c>
      <c r="AO615">
        <v>0</v>
      </c>
      <c r="AP615">
        <v>0</v>
      </c>
      <c r="AQ615">
        <v>0</v>
      </c>
      <c r="AR615">
        <v>0</v>
      </c>
      <c r="AS615">
        <v>0</v>
      </c>
      <c r="AT615">
        <v>0</v>
      </c>
    </row>
    <row r="616" spans="1:46">
      <c r="A616" t="s">
        <v>84</v>
      </c>
      <c r="B616">
        <v>1</v>
      </c>
      <c r="C616" t="s">
        <v>545</v>
      </c>
      <c r="D616">
        <v>6050</v>
      </c>
      <c r="E616">
        <v>0</v>
      </c>
      <c r="F616">
        <v>0</v>
      </c>
      <c r="G616">
        <v>0</v>
      </c>
      <c r="H616">
        <v>0</v>
      </c>
      <c r="I616">
        <v>0</v>
      </c>
      <c r="J616">
        <v>0</v>
      </c>
      <c r="K616">
        <v>0</v>
      </c>
      <c r="L616">
        <v>0</v>
      </c>
      <c r="M616">
        <v>0</v>
      </c>
      <c r="N616">
        <v>0</v>
      </c>
      <c r="O616">
        <v>0</v>
      </c>
      <c r="P616">
        <v>0</v>
      </c>
      <c r="Q616">
        <v>0</v>
      </c>
      <c r="R616">
        <v>0</v>
      </c>
      <c r="S616">
        <v>0</v>
      </c>
      <c r="T616">
        <v>1250</v>
      </c>
      <c r="U616">
        <v>1250</v>
      </c>
      <c r="V616">
        <v>1250</v>
      </c>
      <c r="W616">
        <v>1250</v>
      </c>
      <c r="X616">
        <v>1250</v>
      </c>
      <c r="Y616">
        <v>1250</v>
      </c>
      <c r="Z616">
        <v>1250</v>
      </c>
      <c r="AA616">
        <v>1250</v>
      </c>
      <c r="AB616">
        <v>1250</v>
      </c>
      <c r="AC616">
        <v>1250</v>
      </c>
      <c r="AD616">
        <v>1250</v>
      </c>
      <c r="AE616">
        <v>1250</v>
      </c>
      <c r="AF616">
        <v>0</v>
      </c>
      <c r="AG616">
        <v>0</v>
      </c>
      <c r="AH616">
        <v>0</v>
      </c>
      <c r="AI616">
        <v>0</v>
      </c>
      <c r="AJ616">
        <v>0</v>
      </c>
      <c r="AK616">
        <v>0</v>
      </c>
      <c r="AL616">
        <v>0</v>
      </c>
      <c r="AM616">
        <v>0</v>
      </c>
      <c r="AN616">
        <v>0</v>
      </c>
      <c r="AO616">
        <v>0</v>
      </c>
      <c r="AP616">
        <v>0</v>
      </c>
      <c r="AQ616">
        <v>0</v>
      </c>
      <c r="AR616">
        <v>0</v>
      </c>
      <c r="AS616">
        <v>0</v>
      </c>
      <c r="AT616">
        <v>0</v>
      </c>
    </row>
    <row r="617" spans="1:46">
      <c r="A617" t="s">
        <v>84</v>
      </c>
      <c r="B617">
        <v>1</v>
      </c>
      <c r="C617" t="s">
        <v>545</v>
      </c>
      <c r="D617">
        <v>6055</v>
      </c>
      <c r="E617">
        <v>0</v>
      </c>
      <c r="F617">
        <v>0</v>
      </c>
      <c r="G617">
        <v>0</v>
      </c>
      <c r="H617">
        <v>0</v>
      </c>
      <c r="I617">
        <v>0</v>
      </c>
      <c r="J617">
        <v>0</v>
      </c>
      <c r="K617">
        <v>0</v>
      </c>
      <c r="L617">
        <v>0</v>
      </c>
      <c r="M617">
        <v>0</v>
      </c>
      <c r="N617">
        <v>0</v>
      </c>
      <c r="O617">
        <v>0</v>
      </c>
      <c r="P617">
        <v>0</v>
      </c>
      <c r="Q617">
        <v>0</v>
      </c>
      <c r="R617">
        <v>0</v>
      </c>
      <c r="S617">
        <v>0</v>
      </c>
      <c r="T617">
        <v>417</v>
      </c>
      <c r="U617">
        <v>417</v>
      </c>
      <c r="V617">
        <v>417</v>
      </c>
      <c r="W617">
        <v>417</v>
      </c>
      <c r="X617">
        <v>417</v>
      </c>
      <c r="Y617">
        <v>417</v>
      </c>
      <c r="Z617">
        <v>417</v>
      </c>
      <c r="AA617">
        <v>417</v>
      </c>
      <c r="AB617">
        <v>417</v>
      </c>
      <c r="AC617">
        <v>417</v>
      </c>
      <c r="AD617">
        <v>417</v>
      </c>
      <c r="AE617">
        <v>413</v>
      </c>
      <c r="AF617">
        <v>0</v>
      </c>
      <c r="AG617">
        <v>0</v>
      </c>
      <c r="AH617">
        <v>0</v>
      </c>
      <c r="AI617">
        <v>0</v>
      </c>
      <c r="AJ617">
        <v>0</v>
      </c>
      <c r="AK617">
        <v>0</v>
      </c>
      <c r="AL617">
        <v>0</v>
      </c>
      <c r="AM617">
        <v>0</v>
      </c>
      <c r="AN617">
        <v>0</v>
      </c>
      <c r="AO617">
        <v>0</v>
      </c>
      <c r="AP617">
        <v>0</v>
      </c>
      <c r="AQ617">
        <v>0</v>
      </c>
      <c r="AR617">
        <v>0</v>
      </c>
      <c r="AS617">
        <v>0</v>
      </c>
      <c r="AT617">
        <v>0</v>
      </c>
    </row>
    <row r="618" spans="1:46">
      <c r="A618" t="s">
        <v>84</v>
      </c>
      <c r="B618">
        <v>1</v>
      </c>
      <c r="C618" t="s">
        <v>545</v>
      </c>
      <c r="D618">
        <v>6060</v>
      </c>
      <c r="E618">
        <v>0</v>
      </c>
      <c r="F618">
        <v>0</v>
      </c>
      <c r="G618">
        <v>0</v>
      </c>
      <c r="H618">
        <v>0</v>
      </c>
      <c r="I618">
        <v>0</v>
      </c>
      <c r="J618">
        <v>0</v>
      </c>
      <c r="K618">
        <v>0</v>
      </c>
      <c r="L618">
        <v>0</v>
      </c>
      <c r="M618">
        <v>0</v>
      </c>
      <c r="N618">
        <v>0</v>
      </c>
      <c r="O618">
        <v>0</v>
      </c>
      <c r="P618">
        <v>0</v>
      </c>
      <c r="Q618">
        <v>0</v>
      </c>
      <c r="R618">
        <v>0</v>
      </c>
      <c r="S618">
        <v>0</v>
      </c>
      <c r="T618">
        <v>833</v>
      </c>
      <c r="U618">
        <v>833</v>
      </c>
      <c r="V618">
        <v>833</v>
      </c>
      <c r="W618">
        <v>833</v>
      </c>
      <c r="X618">
        <v>833</v>
      </c>
      <c r="Y618">
        <v>833</v>
      </c>
      <c r="Z618">
        <v>833</v>
      </c>
      <c r="AA618">
        <v>833</v>
      </c>
      <c r="AB618">
        <v>833</v>
      </c>
      <c r="AC618">
        <v>833</v>
      </c>
      <c r="AD618">
        <v>833</v>
      </c>
      <c r="AE618">
        <v>837</v>
      </c>
      <c r="AF618">
        <v>0</v>
      </c>
      <c r="AG618">
        <v>0</v>
      </c>
      <c r="AH618">
        <v>0</v>
      </c>
      <c r="AI618">
        <v>0</v>
      </c>
      <c r="AJ618">
        <v>0</v>
      </c>
      <c r="AK618">
        <v>0</v>
      </c>
      <c r="AL618">
        <v>0</v>
      </c>
      <c r="AM618">
        <v>0</v>
      </c>
      <c r="AN618">
        <v>0</v>
      </c>
      <c r="AO618">
        <v>0</v>
      </c>
      <c r="AP618">
        <v>0</v>
      </c>
      <c r="AQ618">
        <v>0</v>
      </c>
      <c r="AR618">
        <v>0</v>
      </c>
      <c r="AS618">
        <v>0</v>
      </c>
      <c r="AT618">
        <v>0</v>
      </c>
    </row>
    <row r="619" spans="1:46">
      <c r="A619" t="s">
        <v>84</v>
      </c>
      <c r="B619">
        <v>1</v>
      </c>
      <c r="C619" t="s">
        <v>545</v>
      </c>
      <c r="D619">
        <v>6099</v>
      </c>
      <c r="E619">
        <v>0</v>
      </c>
      <c r="F619">
        <v>0</v>
      </c>
      <c r="G619">
        <v>0</v>
      </c>
      <c r="H619">
        <v>0</v>
      </c>
      <c r="I619">
        <v>0</v>
      </c>
      <c r="J619">
        <v>0</v>
      </c>
      <c r="K619">
        <v>0</v>
      </c>
      <c r="L619">
        <v>0</v>
      </c>
      <c r="M619">
        <v>0</v>
      </c>
      <c r="N619">
        <v>0</v>
      </c>
      <c r="O619">
        <v>0</v>
      </c>
      <c r="P619">
        <v>0</v>
      </c>
      <c r="Q619">
        <v>0</v>
      </c>
      <c r="R619">
        <v>0</v>
      </c>
      <c r="S619">
        <v>0</v>
      </c>
      <c r="T619">
        <v>88</v>
      </c>
      <c r="U619">
        <v>0</v>
      </c>
      <c r="V619">
        <v>1869</v>
      </c>
      <c r="W619">
        <v>0</v>
      </c>
      <c r="X619">
        <v>648</v>
      </c>
      <c r="Y619">
        <v>960</v>
      </c>
      <c r="Z619">
        <v>348</v>
      </c>
      <c r="AA619">
        <v>6384</v>
      </c>
      <c r="AB619">
        <v>3076</v>
      </c>
      <c r="AC619">
        <v>4081</v>
      </c>
      <c r="AD619">
        <v>239</v>
      </c>
      <c r="AE619">
        <v>2307</v>
      </c>
      <c r="AF619">
        <v>0</v>
      </c>
      <c r="AG619">
        <v>0</v>
      </c>
      <c r="AH619">
        <v>0</v>
      </c>
      <c r="AI619">
        <v>0</v>
      </c>
      <c r="AJ619">
        <v>0</v>
      </c>
      <c r="AK619">
        <v>0</v>
      </c>
      <c r="AL619">
        <v>0</v>
      </c>
      <c r="AM619">
        <v>0</v>
      </c>
      <c r="AN619">
        <v>0</v>
      </c>
      <c r="AO619">
        <v>0</v>
      </c>
      <c r="AP619">
        <v>0</v>
      </c>
      <c r="AQ619">
        <v>0</v>
      </c>
      <c r="AR619">
        <v>0</v>
      </c>
      <c r="AS619">
        <v>0</v>
      </c>
      <c r="AT619">
        <v>0</v>
      </c>
    </row>
    <row r="620" spans="1:46">
      <c r="A620" t="s">
        <v>84</v>
      </c>
      <c r="B620">
        <v>1</v>
      </c>
      <c r="C620" t="s">
        <v>545</v>
      </c>
      <c r="D620">
        <v>6100</v>
      </c>
      <c r="E620">
        <v>0</v>
      </c>
      <c r="F620">
        <v>0</v>
      </c>
      <c r="G620">
        <v>0</v>
      </c>
      <c r="H620">
        <v>0</v>
      </c>
      <c r="I620">
        <v>0</v>
      </c>
      <c r="J620">
        <v>0</v>
      </c>
      <c r="K620">
        <v>0</v>
      </c>
      <c r="L620">
        <v>0</v>
      </c>
      <c r="M620">
        <v>0</v>
      </c>
      <c r="N620">
        <v>0</v>
      </c>
      <c r="O620">
        <v>0</v>
      </c>
      <c r="P620">
        <v>0</v>
      </c>
      <c r="Q620">
        <v>0</v>
      </c>
      <c r="R620">
        <v>0</v>
      </c>
      <c r="S620">
        <v>0</v>
      </c>
      <c r="T620">
        <v>167</v>
      </c>
      <c r="U620">
        <v>167</v>
      </c>
      <c r="V620">
        <v>167</v>
      </c>
      <c r="W620">
        <v>167</v>
      </c>
      <c r="X620">
        <v>167</v>
      </c>
      <c r="Y620">
        <v>167</v>
      </c>
      <c r="Z620">
        <v>167</v>
      </c>
      <c r="AA620">
        <v>167</v>
      </c>
      <c r="AB620">
        <v>167</v>
      </c>
      <c r="AC620">
        <v>167</v>
      </c>
      <c r="AD620">
        <v>167</v>
      </c>
      <c r="AE620">
        <v>163</v>
      </c>
      <c r="AF620">
        <v>0</v>
      </c>
      <c r="AG620">
        <v>0</v>
      </c>
      <c r="AH620">
        <v>0</v>
      </c>
      <c r="AI620">
        <v>0</v>
      </c>
      <c r="AJ620">
        <v>0</v>
      </c>
      <c r="AK620">
        <v>0</v>
      </c>
      <c r="AL620">
        <v>0</v>
      </c>
      <c r="AM620">
        <v>0</v>
      </c>
      <c r="AN620">
        <v>0</v>
      </c>
      <c r="AO620">
        <v>0</v>
      </c>
      <c r="AP620">
        <v>0</v>
      </c>
      <c r="AQ620">
        <v>0</v>
      </c>
      <c r="AR620">
        <v>0</v>
      </c>
      <c r="AS620">
        <v>0</v>
      </c>
      <c r="AT620">
        <v>0</v>
      </c>
    </row>
    <row r="621" spans="1:46">
      <c r="A621" t="s">
        <v>84</v>
      </c>
      <c r="B621">
        <v>1</v>
      </c>
      <c r="C621" t="s">
        <v>545</v>
      </c>
      <c r="D621">
        <v>6115</v>
      </c>
      <c r="E621">
        <v>0</v>
      </c>
      <c r="F621">
        <v>0</v>
      </c>
      <c r="G621">
        <v>0</v>
      </c>
      <c r="H621">
        <v>0</v>
      </c>
      <c r="I621">
        <v>0</v>
      </c>
      <c r="J621">
        <v>0</v>
      </c>
      <c r="K621">
        <v>0</v>
      </c>
      <c r="L621">
        <v>0</v>
      </c>
      <c r="M621">
        <v>0</v>
      </c>
      <c r="N621">
        <v>0</v>
      </c>
      <c r="O621">
        <v>0</v>
      </c>
      <c r="P621">
        <v>0</v>
      </c>
      <c r="Q621">
        <v>0</v>
      </c>
      <c r="R621">
        <v>0</v>
      </c>
      <c r="S621">
        <v>0</v>
      </c>
      <c r="T621">
        <v>0</v>
      </c>
      <c r="U621">
        <v>0</v>
      </c>
      <c r="V621">
        <v>50000</v>
      </c>
      <c r="W621">
        <v>0</v>
      </c>
      <c r="X621">
        <v>0</v>
      </c>
      <c r="Y621">
        <v>0</v>
      </c>
      <c r="Z621">
        <v>0</v>
      </c>
      <c r="AA621">
        <v>0</v>
      </c>
      <c r="AB621">
        <v>0</v>
      </c>
      <c r="AC621">
        <v>0</v>
      </c>
      <c r="AD621">
        <v>0</v>
      </c>
      <c r="AE621">
        <v>0</v>
      </c>
      <c r="AF621">
        <v>0</v>
      </c>
      <c r="AG621">
        <v>0</v>
      </c>
      <c r="AH621">
        <v>0</v>
      </c>
      <c r="AI621">
        <v>0</v>
      </c>
      <c r="AJ621">
        <v>0</v>
      </c>
      <c r="AK621">
        <v>0</v>
      </c>
      <c r="AL621">
        <v>0</v>
      </c>
      <c r="AM621">
        <v>0</v>
      </c>
      <c r="AN621">
        <v>0</v>
      </c>
      <c r="AO621">
        <v>0</v>
      </c>
      <c r="AP621">
        <v>0</v>
      </c>
      <c r="AQ621">
        <v>0</v>
      </c>
      <c r="AR621">
        <v>0</v>
      </c>
      <c r="AS621">
        <v>0</v>
      </c>
      <c r="AT621">
        <v>0</v>
      </c>
    </row>
    <row r="622" spans="1:46">
      <c r="A622" t="s">
        <v>84</v>
      </c>
      <c r="B622">
        <v>1</v>
      </c>
      <c r="C622" t="s">
        <v>545</v>
      </c>
      <c r="D622">
        <v>6200</v>
      </c>
      <c r="E622">
        <v>0</v>
      </c>
      <c r="F622">
        <v>0</v>
      </c>
      <c r="G622">
        <v>0</v>
      </c>
      <c r="H622">
        <v>0</v>
      </c>
      <c r="I622">
        <v>0</v>
      </c>
      <c r="J622">
        <v>0</v>
      </c>
      <c r="K622">
        <v>0</v>
      </c>
      <c r="L622">
        <v>0</v>
      </c>
      <c r="M622">
        <v>0</v>
      </c>
      <c r="N622">
        <v>0</v>
      </c>
      <c r="O622">
        <v>0</v>
      </c>
      <c r="P622">
        <v>0</v>
      </c>
      <c r="Q622">
        <v>0</v>
      </c>
      <c r="R622">
        <v>0</v>
      </c>
      <c r="S622">
        <v>0</v>
      </c>
      <c r="T622">
        <v>0</v>
      </c>
      <c r="U622">
        <v>0</v>
      </c>
      <c r="V622">
        <v>24400</v>
      </c>
      <c r="W622">
        <v>0</v>
      </c>
      <c r="X622">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0</v>
      </c>
      <c r="AT622">
        <v>0</v>
      </c>
    </row>
    <row r="623" spans="1:46">
      <c r="A623" t="s">
        <v>84</v>
      </c>
      <c r="B623">
        <v>1</v>
      </c>
      <c r="C623" t="s">
        <v>545</v>
      </c>
      <c r="D623">
        <v>6250</v>
      </c>
      <c r="E623">
        <v>0</v>
      </c>
      <c r="F623">
        <v>0</v>
      </c>
      <c r="G623">
        <v>0</v>
      </c>
      <c r="H623">
        <v>0</v>
      </c>
      <c r="I623">
        <v>0</v>
      </c>
      <c r="J623">
        <v>0</v>
      </c>
      <c r="K623">
        <v>0</v>
      </c>
      <c r="L623">
        <v>0</v>
      </c>
      <c r="M623">
        <v>0</v>
      </c>
      <c r="N623">
        <v>0</v>
      </c>
      <c r="O623">
        <v>0</v>
      </c>
      <c r="P623">
        <v>0</v>
      </c>
      <c r="Q623">
        <v>0</v>
      </c>
      <c r="R623">
        <v>0</v>
      </c>
      <c r="S623">
        <v>0</v>
      </c>
      <c r="T623">
        <v>1338</v>
      </c>
      <c r="U623">
        <v>1338</v>
      </c>
      <c r="V623">
        <v>1338</v>
      </c>
      <c r="W623">
        <v>1338</v>
      </c>
      <c r="X623">
        <v>1338</v>
      </c>
      <c r="Y623">
        <v>1338</v>
      </c>
      <c r="Z623">
        <v>1338</v>
      </c>
      <c r="AA623">
        <v>1338</v>
      </c>
      <c r="AB623">
        <v>1338</v>
      </c>
      <c r="AC623">
        <v>1338</v>
      </c>
      <c r="AD623">
        <v>1338</v>
      </c>
      <c r="AE623">
        <v>1342</v>
      </c>
      <c r="AF623">
        <v>0</v>
      </c>
      <c r="AG623">
        <v>0</v>
      </c>
      <c r="AH623">
        <v>0</v>
      </c>
      <c r="AI623">
        <v>0</v>
      </c>
      <c r="AJ623">
        <v>0</v>
      </c>
      <c r="AK623">
        <v>0</v>
      </c>
      <c r="AL623">
        <v>0</v>
      </c>
      <c r="AM623">
        <v>0</v>
      </c>
      <c r="AN623">
        <v>0</v>
      </c>
      <c r="AO623">
        <v>0</v>
      </c>
      <c r="AP623">
        <v>0</v>
      </c>
      <c r="AQ623">
        <v>0</v>
      </c>
      <c r="AR623">
        <v>0</v>
      </c>
      <c r="AS623">
        <v>0</v>
      </c>
      <c r="AT623">
        <v>0</v>
      </c>
    </row>
    <row r="624" spans="1:46">
      <c r="A624" t="s">
        <v>84</v>
      </c>
      <c r="B624">
        <v>1</v>
      </c>
      <c r="C624" t="s">
        <v>545</v>
      </c>
      <c r="D624">
        <v>6300</v>
      </c>
      <c r="E624">
        <v>0</v>
      </c>
      <c r="F624">
        <v>0</v>
      </c>
      <c r="G624">
        <v>0</v>
      </c>
      <c r="H624">
        <v>0</v>
      </c>
      <c r="I624">
        <v>0</v>
      </c>
      <c r="J624">
        <v>0</v>
      </c>
      <c r="K624">
        <v>0</v>
      </c>
      <c r="L624">
        <v>0</v>
      </c>
      <c r="M624">
        <v>0</v>
      </c>
      <c r="N624">
        <v>0</v>
      </c>
      <c r="O624">
        <v>0</v>
      </c>
      <c r="P624">
        <v>0</v>
      </c>
      <c r="Q624">
        <v>0</v>
      </c>
      <c r="R624">
        <v>0</v>
      </c>
      <c r="S624">
        <v>0</v>
      </c>
      <c r="T624">
        <v>0</v>
      </c>
      <c r="U624">
        <v>0</v>
      </c>
      <c r="V624">
        <v>0</v>
      </c>
      <c r="W624">
        <v>3529</v>
      </c>
      <c r="X624">
        <v>2829</v>
      </c>
      <c r="Y624">
        <v>1041</v>
      </c>
      <c r="Z624">
        <v>923</v>
      </c>
      <c r="AA624">
        <v>2429</v>
      </c>
      <c r="AB624">
        <v>1063</v>
      </c>
      <c r="AC624">
        <v>4244</v>
      </c>
      <c r="AD624">
        <v>3682</v>
      </c>
      <c r="AE624">
        <v>15260</v>
      </c>
      <c r="AF624">
        <v>0</v>
      </c>
      <c r="AG624">
        <v>0</v>
      </c>
      <c r="AH624">
        <v>0</v>
      </c>
      <c r="AI624">
        <v>0</v>
      </c>
      <c r="AJ624">
        <v>0</v>
      </c>
      <c r="AK624">
        <v>0</v>
      </c>
      <c r="AL624">
        <v>0</v>
      </c>
      <c r="AM624">
        <v>0</v>
      </c>
      <c r="AN624">
        <v>0</v>
      </c>
      <c r="AO624">
        <v>0</v>
      </c>
      <c r="AP624">
        <v>0</v>
      </c>
      <c r="AQ624">
        <v>0</v>
      </c>
      <c r="AR624">
        <v>0</v>
      </c>
      <c r="AS624">
        <v>0</v>
      </c>
      <c r="AT624">
        <v>0</v>
      </c>
    </row>
    <row r="625" spans="1:46">
      <c r="A625" t="s">
        <v>84</v>
      </c>
      <c r="B625">
        <v>1</v>
      </c>
      <c r="C625" t="s">
        <v>545</v>
      </c>
      <c r="D625">
        <v>6400</v>
      </c>
      <c r="E625">
        <v>0</v>
      </c>
      <c r="F625">
        <v>0</v>
      </c>
      <c r="G625">
        <v>0</v>
      </c>
      <c r="H625">
        <v>0</v>
      </c>
      <c r="I625">
        <v>0</v>
      </c>
      <c r="J625">
        <v>0</v>
      </c>
      <c r="K625">
        <v>0</v>
      </c>
      <c r="L625">
        <v>0</v>
      </c>
      <c r="M625">
        <v>0</v>
      </c>
      <c r="N625">
        <v>0</v>
      </c>
      <c r="O625">
        <v>0</v>
      </c>
      <c r="P625">
        <v>0</v>
      </c>
      <c r="Q625">
        <v>0</v>
      </c>
      <c r="R625">
        <v>0</v>
      </c>
      <c r="S625">
        <v>0</v>
      </c>
      <c r="T625">
        <v>0</v>
      </c>
      <c r="U625">
        <v>0</v>
      </c>
      <c r="V625">
        <v>0</v>
      </c>
      <c r="W625">
        <v>0</v>
      </c>
      <c r="X625">
        <v>2864</v>
      </c>
      <c r="Y625">
        <v>790</v>
      </c>
      <c r="Z625">
        <v>2166</v>
      </c>
      <c r="AA625">
        <v>7181</v>
      </c>
      <c r="AB625">
        <v>2323</v>
      </c>
      <c r="AC625">
        <v>4594</v>
      </c>
      <c r="AD625">
        <v>7712</v>
      </c>
      <c r="AE625">
        <v>7370</v>
      </c>
      <c r="AF625">
        <v>0</v>
      </c>
      <c r="AG625">
        <v>0</v>
      </c>
      <c r="AH625">
        <v>0</v>
      </c>
      <c r="AI625">
        <v>0</v>
      </c>
      <c r="AJ625">
        <v>0</v>
      </c>
      <c r="AK625">
        <v>0</v>
      </c>
      <c r="AL625">
        <v>0</v>
      </c>
      <c r="AM625">
        <v>0</v>
      </c>
      <c r="AN625">
        <v>0</v>
      </c>
      <c r="AO625">
        <v>0</v>
      </c>
      <c r="AP625">
        <v>0</v>
      </c>
      <c r="AQ625">
        <v>0</v>
      </c>
      <c r="AR625">
        <v>0</v>
      </c>
      <c r="AS625">
        <v>0</v>
      </c>
      <c r="AT625">
        <v>0</v>
      </c>
    </row>
    <row r="626" spans="1:46">
      <c r="A626" t="s">
        <v>84</v>
      </c>
      <c r="B626">
        <v>1</v>
      </c>
      <c r="C626" t="s">
        <v>545</v>
      </c>
      <c r="D626">
        <v>6500</v>
      </c>
      <c r="E626">
        <v>0</v>
      </c>
      <c r="F626">
        <v>0</v>
      </c>
      <c r="G626">
        <v>0</v>
      </c>
      <c r="H626">
        <v>0</v>
      </c>
      <c r="I626">
        <v>0</v>
      </c>
      <c r="J626">
        <v>0</v>
      </c>
      <c r="K626">
        <v>0</v>
      </c>
      <c r="L626">
        <v>0</v>
      </c>
      <c r="M626">
        <v>0</v>
      </c>
      <c r="N626">
        <v>0</v>
      </c>
      <c r="O626">
        <v>0</v>
      </c>
      <c r="P626">
        <v>0</v>
      </c>
      <c r="Q626">
        <v>0</v>
      </c>
      <c r="R626">
        <v>0</v>
      </c>
      <c r="S626">
        <v>0</v>
      </c>
      <c r="T626">
        <v>191</v>
      </c>
      <c r="U626">
        <v>0</v>
      </c>
      <c r="V626">
        <v>0</v>
      </c>
      <c r="W626">
        <v>1997</v>
      </c>
      <c r="X626">
        <v>3279</v>
      </c>
      <c r="Y626">
        <v>0</v>
      </c>
      <c r="Z626">
        <v>377</v>
      </c>
      <c r="AA626">
        <v>463</v>
      </c>
      <c r="AB626">
        <v>314</v>
      </c>
      <c r="AC626">
        <v>8278</v>
      </c>
      <c r="AD626">
        <v>1012</v>
      </c>
      <c r="AE626">
        <v>5089</v>
      </c>
      <c r="AF626">
        <v>0</v>
      </c>
      <c r="AG626">
        <v>0</v>
      </c>
      <c r="AH626">
        <v>0</v>
      </c>
      <c r="AI626">
        <v>0</v>
      </c>
      <c r="AJ626">
        <v>0</v>
      </c>
      <c r="AK626">
        <v>0</v>
      </c>
      <c r="AL626">
        <v>0</v>
      </c>
      <c r="AM626">
        <v>0</v>
      </c>
      <c r="AN626">
        <v>0</v>
      </c>
      <c r="AO626">
        <v>0</v>
      </c>
      <c r="AP626">
        <v>0</v>
      </c>
      <c r="AQ626">
        <v>0</v>
      </c>
      <c r="AR626">
        <v>0</v>
      </c>
      <c r="AS626">
        <v>0</v>
      </c>
      <c r="AT626">
        <v>0</v>
      </c>
    </row>
    <row r="627" spans="1:46">
      <c r="A627" t="s">
        <v>84</v>
      </c>
      <c r="B627">
        <v>1</v>
      </c>
      <c r="C627" t="s">
        <v>545</v>
      </c>
      <c r="D627">
        <v>6505</v>
      </c>
      <c r="E627">
        <v>0</v>
      </c>
      <c r="F627">
        <v>0</v>
      </c>
      <c r="G627">
        <v>0</v>
      </c>
      <c r="H627">
        <v>0</v>
      </c>
      <c r="I627">
        <v>0</v>
      </c>
      <c r="J627">
        <v>0</v>
      </c>
      <c r="K627">
        <v>0</v>
      </c>
      <c r="L627">
        <v>0</v>
      </c>
      <c r="M627">
        <v>0</v>
      </c>
      <c r="N627">
        <v>0</v>
      </c>
      <c r="O627">
        <v>0</v>
      </c>
      <c r="P627">
        <v>0</v>
      </c>
      <c r="Q627">
        <v>0</v>
      </c>
      <c r="R627">
        <v>0</v>
      </c>
      <c r="S627">
        <v>0</v>
      </c>
      <c r="T627">
        <v>0</v>
      </c>
      <c r="U627">
        <v>457</v>
      </c>
      <c r="V627">
        <v>0</v>
      </c>
      <c r="W627">
        <v>2339</v>
      </c>
      <c r="X627">
        <v>208</v>
      </c>
      <c r="Y627">
        <v>1176</v>
      </c>
      <c r="Z627">
        <v>145</v>
      </c>
      <c r="AA627">
        <v>0</v>
      </c>
      <c r="AB627">
        <v>1087</v>
      </c>
      <c r="AC627">
        <v>2588</v>
      </c>
      <c r="AD627">
        <v>0</v>
      </c>
      <c r="AE627">
        <v>0</v>
      </c>
      <c r="AF627">
        <v>0</v>
      </c>
      <c r="AG627">
        <v>0</v>
      </c>
      <c r="AH627">
        <v>0</v>
      </c>
      <c r="AI627">
        <v>0</v>
      </c>
      <c r="AJ627">
        <v>0</v>
      </c>
      <c r="AK627">
        <v>0</v>
      </c>
      <c r="AL627">
        <v>0</v>
      </c>
      <c r="AM627">
        <v>0</v>
      </c>
      <c r="AN627">
        <v>0</v>
      </c>
      <c r="AO627">
        <v>0</v>
      </c>
      <c r="AP627">
        <v>0</v>
      </c>
      <c r="AQ627">
        <v>0</v>
      </c>
      <c r="AR627">
        <v>0</v>
      </c>
      <c r="AS627">
        <v>0</v>
      </c>
      <c r="AT627">
        <v>0</v>
      </c>
    </row>
    <row r="628" spans="1:46">
      <c r="A628" t="s">
        <v>84</v>
      </c>
      <c r="B628">
        <v>1</v>
      </c>
      <c r="C628" t="s">
        <v>545</v>
      </c>
      <c r="D628">
        <v>6510</v>
      </c>
      <c r="E628">
        <v>0</v>
      </c>
      <c r="F628">
        <v>0</v>
      </c>
      <c r="G628">
        <v>0</v>
      </c>
      <c r="H628">
        <v>0</v>
      </c>
      <c r="I628">
        <v>0</v>
      </c>
      <c r="J628">
        <v>0</v>
      </c>
      <c r="K628">
        <v>0</v>
      </c>
      <c r="L628">
        <v>0</v>
      </c>
      <c r="M628">
        <v>0</v>
      </c>
      <c r="N628">
        <v>0</v>
      </c>
      <c r="O628">
        <v>0</v>
      </c>
      <c r="P628">
        <v>0</v>
      </c>
      <c r="Q628">
        <v>0</v>
      </c>
      <c r="R628">
        <v>0</v>
      </c>
      <c r="S628">
        <v>0</v>
      </c>
      <c r="T628">
        <v>2083</v>
      </c>
      <c r="U628">
        <v>2083</v>
      </c>
      <c r="V628">
        <v>2083</v>
      </c>
      <c r="W628">
        <v>2083</v>
      </c>
      <c r="X628">
        <v>2083</v>
      </c>
      <c r="Y628">
        <v>2083</v>
      </c>
      <c r="Z628">
        <v>2083</v>
      </c>
      <c r="AA628">
        <v>2083</v>
      </c>
      <c r="AB628">
        <v>2083</v>
      </c>
      <c r="AC628">
        <v>2083</v>
      </c>
      <c r="AD628">
        <v>2083</v>
      </c>
      <c r="AE628">
        <v>2087</v>
      </c>
      <c r="AF628">
        <v>0</v>
      </c>
      <c r="AG628">
        <v>0</v>
      </c>
      <c r="AH628">
        <v>0</v>
      </c>
      <c r="AI628">
        <v>0</v>
      </c>
      <c r="AJ628">
        <v>0</v>
      </c>
      <c r="AK628">
        <v>0</v>
      </c>
      <c r="AL628">
        <v>0</v>
      </c>
      <c r="AM628">
        <v>0</v>
      </c>
      <c r="AN628">
        <v>0</v>
      </c>
      <c r="AO628">
        <v>0</v>
      </c>
      <c r="AP628">
        <v>0</v>
      </c>
      <c r="AQ628">
        <v>0</v>
      </c>
      <c r="AR628">
        <v>0</v>
      </c>
      <c r="AS628">
        <v>0</v>
      </c>
      <c r="AT628">
        <v>0</v>
      </c>
    </row>
    <row r="629" spans="1:46">
      <c r="A629" t="s">
        <v>84</v>
      </c>
      <c r="B629">
        <v>1</v>
      </c>
      <c r="C629" t="s">
        <v>545</v>
      </c>
      <c r="D629">
        <v>6600</v>
      </c>
      <c r="E629">
        <v>0</v>
      </c>
      <c r="F629">
        <v>0</v>
      </c>
      <c r="G629">
        <v>0</v>
      </c>
      <c r="H629">
        <v>0</v>
      </c>
      <c r="I629">
        <v>0</v>
      </c>
      <c r="J629">
        <v>0</v>
      </c>
      <c r="K629">
        <v>0</v>
      </c>
      <c r="L629">
        <v>0</v>
      </c>
      <c r="M629">
        <v>0</v>
      </c>
      <c r="N629">
        <v>0</v>
      </c>
      <c r="O629">
        <v>0</v>
      </c>
      <c r="P629">
        <v>0</v>
      </c>
      <c r="Q629">
        <v>0</v>
      </c>
      <c r="R629">
        <v>0</v>
      </c>
      <c r="S629">
        <v>0</v>
      </c>
      <c r="T629">
        <v>500</v>
      </c>
      <c r="U629">
        <v>500</v>
      </c>
      <c r="V629">
        <v>500</v>
      </c>
      <c r="W629">
        <v>500</v>
      </c>
      <c r="X629">
        <v>500</v>
      </c>
      <c r="Y629">
        <v>500</v>
      </c>
      <c r="Z629">
        <v>500</v>
      </c>
      <c r="AA629">
        <v>500</v>
      </c>
      <c r="AB629">
        <v>500</v>
      </c>
      <c r="AC629">
        <v>500</v>
      </c>
      <c r="AD629">
        <v>500</v>
      </c>
      <c r="AE629">
        <v>500</v>
      </c>
      <c r="AF629">
        <v>0</v>
      </c>
      <c r="AG629">
        <v>0</v>
      </c>
      <c r="AH629">
        <v>0</v>
      </c>
      <c r="AI629">
        <v>0</v>
      </c>
      <c r="AJ629">
        <v>0</v>
      </c>
      <c r="AK629">
        <v>0</v>
      </c>
      <c r="AL629">
        <v>0</v>
      </c>
      <c r="AM629">
        <v>0</v>
      </c>
      <c r="AN629">
        <v>0</v>
      </c>
      <c r="AO629">
        <v>0</v>
      </c>
      <c r="AP629">
        <v>0</v>
      </c>
      <c r="AQ629">
        <v>0</v>
      </c>
      <c r="AR629">
        <v>0</v>
      </c>
      <c r="AS629">
        <v>0</v>
      </c>
      <c r="AT629">
        <v>0</v>
      </c>
    </row>
    <row r="630" spans="1:46">
      <c r="A630" t="s">
        <v>84</v>
      </c>
      <c r="B630">
        <v>1</v>
      </c>
      <c r="C630" t="s">
        <v>545</v>
      </c>
      <c r="D630">
        <v>6700</v>
      </c>
      <c r="E630">
        <v>0</v>
      </c>
      <c r="F630">
        <v>0</v>
      </c>
      <c r="G630">
        <v>0</v>
      </c>
      <c r="H630">
        <v>0</v>
      </c>
      <c r="I630">
        <v>0</v>
      </c>
      <c r="J630">
        <v>0</v>
      </c>
      <c r="K630">
        <v>0</v>
      </c>
      <c r="L630">
        <v>0</v>
      </c>
      <c r="M630">
        <v>0</v>
      </c>
      <c r="N630">
        <v>0</v>
      </c>
      <c r="O630">
        <v>0</v>
      </c>
      <c r="P630">
        <v>0</v>
      </c>
      <c r="Q630">
        <v>0</v>
      </c>
      <c r="R630">
        <v>0</v>
      </c>
      <c r="S630">
        <v>0</v>
      </c>
      <c r="T630">
        <v>1258</v>
      </c>
      <c r="U630">
        <v>1380</v>
      </c>
      <c r="V630">
        <v>1748</v>
      </c>
      <c r="W630">
        <v>7400</v>
      </c>
      <c r="X630">
        <v>4841</v>
      </c>
      <c r="Y630">
        <v>2693</v>
      </c>
      <c r="Z630">
        <v>4756</v>
      </c>
      <c r="AA630">
        <v>2532</v>
      </c>
      <c r="AB630">
        <v>1425</v>
      </c>
      <c r="AC630">
        <v>4039</v>
      </c>
      <c r="AD630">
        <v>8105</v>
      </c>
      <c r="AE630">
        <v>9823</v>
      </c>
      <c r="AF630">
        <v>0</v>
      </c>
      <c r="AG630">
        <v>0</v>
      </c>
      <c r="AH630">
        <v>0</v>
      </c>
      <c r="AI630">
        <v>0</v>
      </c>
      <c r="AJ630">
        <v>0</v>
      </c>
      <c r="AK630">
        <v>0</v>
      </c>
      <c r="AL630">
        <v>0</v>
      </c>
      <c r="AM630">
        <v>0</v>
      </c>
      <c r="AN630">
        <v>0</v>
      </c>
      <c r="AO630">
        <v>0</v>
      </c>
      <c r="AP630">
        <v>0</v>
      </c>
      <c r="AQ630">
        <v>0</v>
      </c>
      <c r="AR630">
        <v>0</v>
      </c>
      <c r="AS630">
        <v>0</v>
      </c>
      <c r="AT630">
        <v>0</v>
      </c>
    </row>
    <row r="631" spans="1:46">
      <c r="A631" t="s">
        <v>84</v>
      </c>
      <c r="B631">
        <v>1</v>
      </c>
      <c r="C631" t="s">
        <v>545</v>
      </c>
      <c r="D631">
        <v>6999</v>
      </c>
      <c r="E631">
        <v>0</v>
      </c>
      <c r="F631">
        <v>0</v>
      </c>
      <c r="G631">
        <v>0</v>
      </c>
      <c r="H631">
        <v>0</v>
      </c>
      <c r="I631">
        <v>0</v>
      </c>
      <c r="J631">
        <v>0</v>
      </c>
      <c r="K631">
        <v>0</v>
      </c>
      <c r="L631">
        <v>0</v>
      </c>
      <c r="M631">
        <v>0</v>
      </c>
      <c r="N631">
        <v>0</v>
      </c>
      <c r="O631">
        <v>0</v>
      </c>
      <c r="P631">
        <v>0</v>
      </c>
      <c r="Q631">
        <v>0</v>
      </c>
      <c r="R631">
        <v>0</v>
      </c>
      <c r="S631">
        <v>0</v>
      </c>
      <c r="T631">
        <v>0</v>
      </c>
      <c r="U631">
        <v>0</v>
      </c>
      <c r="V631">
        <v>0</v>
      </c>
      <c r="W631">
        <v>0</v>
      </c>
      <c r="X631">
        <v>0</v>
      </c>
      <c r="Y631">
        <v>0</v>
      </c>
      <c r="Z631">
        <v>0</v>
      </c>
      <c r="AA631">
        <v>0</v>
      </c>
      <c r="AB631">
        <v>0</v>
      </c>
      <c r="AC631">
        <v>0</v>
      </c>
      <c r="AD631">
        <v>0</v>
      </c>
      <c r="AE631">
        <v>25000</v>
      </c>
      <c r="AF631">
        <v>0</v>
      </c>
      <c r="AG631">
        <v>0</v>
      </c>
      <c r="AH631">
        <v>0</v>
      </c>
      <c r="AI631">
        <v>0</v>
      </c>
      <c r="AJ631">
        <v>0</v>
      </c>
      <c r="AK631">
        <v>0</v>
      </c>
      <c r="AL631">
        <v>0</v>
      </c>
      <c r="AM631">
        <v>0</v>
      </c>
      <c r="AN631">
        <v>0</v>
      </c>
      <c r="AO631">
        <v>0</v>
      </c>
      <c r="AP631">
        <v>0</v>
      </c>
      <c r="AQ631">
        <v>0</v>
      </c>
      <c r="AR631">
        <v>0</v>
      </c>
      <c r="AS631">
        <v>0</v>
      </c>
      <c r="AT631">
        <v>0</v>
      </c>
    </row>
    <row r="632" spans="1:46">
      <c r="A632" t="s">
        <v>84</v>
      </c>
      <c r="B632">
        <v>1</v>
      </c>
      <c r="C632" t="s">
        <v>545</v>
      </c>
      <c r="D632">
        <v>7083</v>
      </c>
      <c r="E632">
        <v>0</v>
      </c>
      <c r="F632">
        <v>0</v>
      </c>
      <c r="G632">
        <v>0</v>
      </c>
      <c r="H632">
        <v>0</v>
      </c>
      <c r="I632">
        <v>0</v>
      </c>
      <c r="J632">
        <v>0</v>
      </c>
      <c r="K632">
        <v>0</v>
      </c>
      <c r="L632">
        <v>0</v>
      </c>
      <c r="M632">
        <v>0</v>
      </c>
      <c r="N632">
        <v>0</v>
      </c>
      <c r="O632">
        <v>0</v>
      </c>
      <c r="P632">
        <v>0</v>
      </c>
      <c r="Q632">
        <v>0</v>
      </c>
      <c r="R632">
        <v>0</v>
      </c>
      <c r="S632">
        <v>0</v>
      </c>
      <c r="T632">
        <v>0</v>
      </c>
      <c r="U632">
        <v>0</v>
      </c>
      <c r="V632">
        <v>0</v>
      </c>
      <c r="W632">
        <v>0</v>
      </c>
      <c r="X632">
        <v>0</v>
      </c>
      <c r="Y632">
        <v>0</v>
      </c>
      <c r="Z632">
        <v>0</v>
      </c>
      <c r="AA632">
        <v>0</v>
      </c>
      <c r="AB632">
        <v>0</v>
      </c>
      <c r="AC632">
        <v>0</v>
      </c>
      <c r="AD632">
        <v>0</v>
      </c>
      <c r="AE632">
        <v>0</v>
      </c>
      <c r="AF632">
        <v>0</v>
      </c>
      <c r="AG632">
        <v>0</v>
      </c>
      <c r="AH632">
        <v>0</v>
      </c>
      <c r="AI632">
        <v>0</v>
      </c>
      <c r="AJ632">
        <v>0</v>
      </c>
      <c r="AK632">
        <v>0</v>
      </c>
      <c r="AL632">
        <v>0</v>
      </c>
      <c r="AM632">
        <v>0</v>
      </c>
      <c r="AN632">
        <v>0</v>
      </c>
      <c r="AO632">
        <v>0</v>
      </c>
      <c r="AP632">
        <v>0</v>
      </c>
      <c r="AQ632">
        <v>0</v>
      </c>
      <c r="AR632">
        <v>0</v>
      </c>
      <c r="AS632">
        <v>0</v>
      </c>
      <c r="AT632">
        <v>0</v>
      </c>
    </row>
    <row r="633" spans="1:46">
      <c r="A633" t="s">
        <v>84</v>
      </c>
      <c r="B633">
        <v>1</v>
      </c>
      <c r="C633" t="s">
        <v>545</v>
      </c>
      <c r="D633">
        <v>7454</v>
      </c>
      <c r="E633">
        <v>0</v>
      </c>
      <c r="F633">
        <v>0</v>
      </c>
      <c r="G633">
        <v>0</v>
      </c>
      <c r="H633">
        <v>0</v>
      </c>
      <c r="I633">
        <v>0</v>
      </c>
      <c r="J633">
        <v>0</v>
      </c>
      <c r="K633">
        <v>0</v>
      </c>
      <c r="L633">
        <v>0</v>
      </c>
      <c r="M633">
        <v>0</v>
      </c>
      <c r="N633">
        <v>0</v>
      </c>
      <c r="O633">
        <v>0</v>
      </c>
      <c r="P633">
        <v>0</v>
      </c>
      <c r="Q633">
        <v>0</v>
      </c>
      <c r="R633">
        <v>0</v>
      </c>
      <c r="S633">
        <v>0</v>
      </c>
      <c r="T633">
        <v>0</v>
      </c>
      <c r="U633">
        <v>0</v>
      </c>
      <c r="V633">
        <v>0</v>
      </c>
      <c r="W633">
        <v>0</v>
      </c>
      <c r="X633">
        <v>0</v>
      </c>
      <c r="Y633">
        <v>0</v>
      </c>
      <c r="Z633">
        <v>0</v>
      </c>
      <c r="AA633">
        <v>0</v>
      </c>
      <c r="AB633">
        <v>0</v>
      </c>
      <c r="AC633">
        <v>0</v>
      </c>
      <c r="AD633">
        <v>0</v>
      </c>
      <c r="AE633">
        <v>0</v>
      </c>
      <c r="AF633">
        <v>0</v>
      </c>
      <c r="AG633">
        <v>0</v>
      </c>
      <c r="AH633">
        <v>0</v>
      </c>
      <c r="AI633">
        <v>0</v>
      </c>
      <c r="AJ633">
        <v>0</v>
      </c>
      <c r="AK633">
        <v>0</v>
      </c>
      <c r="AL633">
        <v>0</v>
      </c>
      <c r="AM633">
        <v>0</v>
      </c>
      <c r="AN633">
        <v>0</v>
      </c>
      <c r="AO633">
        <v>0</v>
      </c>
      <c r="AP633">
        <v>0</v>
      </c>
      <c r="AQ633">
        <v>0</v>
      </c>
      <c r="AR633">
        <v>0</v>
      </c>
      <c r="AS633">
        <v>0</v>
      </c>
      <c r="AT633">
        <v>0</v>
      </c>
    </row>
    <row r="634" spans="1:46">
      <c r="A634" t="s">
        <v>84</v>
      </c>
      <c r="B634">
        <v>1</v>
      </c>
      <c r="C634" t="s">
        <v>545</v>
      </c>
      <c r="D634">
        <v>7685</v>
      </c>
      <c r="E634">
        <v>0</v>
      </c>
      <c r="F634">
        <v>0</v>
      </c>
      <c r="G634">
        <v>0</v>
      </c>
      <c r="H634">
        <v>0</v>
      </c>
      <c r="I634">
        <v>0</v>
      </c>
      <c r="J634">
        <v>0</v>
      </c>
      <c r="K634">
        <v>0</v>
      </c>
      <c r="L634">
        <v>0</v>
      </c>
      <c r="M634">
        <v>0</v>
      </c>
      <c r="N634">
        <v>0</v>
      </c>
      <c r="O634">
        <v>0</v>
      </c>
      <c r="P634">
        <v>0</v>
      </c>
      <c r="Q634">
        <v>0</v>
      </c>
      <c r="R634">
        <v>0</v>
      </c>
      <c r="S634">
        <v>0</v>
      </c>
      <c r="T634">
        <v>15000</v>
      </c>
      <c r="U634">
        <v>15000</v>
      </c>
      <c r="V634">
        <v>15000</v>
      </c>
      <c r="W634">
        <v>15000</v>
      </c>
      <c r="X634">
        <v>15000</v>
      </c>
      <c r="Y634">
        <v>15000</v>
      </c>
      <c r="Z634">
        <v>15000</v>
      </c>
      <c r="AA634">
        <v>15000</v>
      </c>
      <c r="AB634">
        <v>15000</v>
      </c>
      <c r="AC634">
        <v>15000</v>
      </c>
      <c r="AD634">
        <v>15000</v>
      </c>
      <c r="AE634">
        <v>15000</v>
      </c>
      <c r="AF634">
        <v>0</v>
      </c>
      <c r="AG634">
        <v>0</v>
      </c>
      <c r="AH634">
        <v>0</v>
      </c>
      <c r="AI634">
        <v>0</v>
      </c>
      <c r="AJ634">
        <v>0</v>
      </c>
      <c r="AK634">
        <v>0</v>
      </c>
      <c r="AL634">
        <v>0</v>
      </c>
      <c r="AM634">
        <v>0</v>
      </c>
      <c r="AN634">
        <v>0</v>
      </c>
      <c r="AO634">
        <v>0</v>
      </c>
      <c r="AP634">
        <v>0</v>
      </c>
      <c r="AQ634">
        <v>0</v>
      </c>
      <c r="AR634">
        <v>0</v>
      </c>
      <c r="AS634">
        <v>0</v>
      </c>
      <c r="AT634">
        <v>0</v>
      </c>
    </row>
    <row r="635" spans="1:46">
      <c r="A635" t="s">
        <v>84</v>
      </c>
      <c r="B635">
        <v>1</v>
      </c>
      <c r="C635" t="s">
        <v>545</v>
      </c>
      <c r="D635">
        <v>7686</v>
      </c>
      <c r="E635">
        <v>0</v>
      </c>
      <c r="F635">
        <v>0</v>
      </c>
      <c r="G635">
        <v>0</v>
      </c>
      <c r="H635">
        <v>0</v>
      </c>
      <c r="I635">
        <v>0</v>
      </c>
      <c r="J635">
        <v>0</v>
      </c>
      <c r="K635">
        <v>0</v>
      </c>
      <c r="L635">
        <v>0</v>
      </c>
      <c r="M635">
        <v>0</v>
      </c>
      <c r="N635">
        <v>0</v>
      </c>
      <c r="O635">
        <v>0</v>
      </c>
      <c r="P635">
        <v>0</v>
      </c>
      <c r="Q635">
        <v>0</v>
      </c>
      <c r="R635">
        <v>0</v>
      </c>
      <c r="S635">
        <v>0</v>
      </c>
      <c r="T635">
        <v>245</v>
      </c>
      <c r="U635">
        <v>1546</v>
      </c>
      <c r="V635">
        <v>1270</v>
      </c>
      <c r="W635">
        <v>1514</v>
      </c>
      <c r="X635">
        <v>1451</v>
      </c>
      <c r="Y635">
        <v>1435</v>
      </c>
      <c r="Z635">
        <v>1278</v>
      </c>
      <c r="AA635">
        <v>1549</v>
      </c>
      <c r="AB635">
        <v>1138</v>
      </c>
      <c r="AC635">
        <v>1410</v>
      </c>
      <c r="AD635">
        <v>881</v>
      </c>
      <c r="AE635">
        <v>2598</v>
      </c>
      <c r="AF635">
        <v>0</v>
      </c>
      <c r="AG635">
        <v>0</v>
      </c>
      <c r="AH635">
        <v>0</v>
      </c>
      <c r="AI635">
        <v>0</v>
      </c>
      <c r="AJ635">
        <v>0</v>
      </c>
      <c r="AK635">
        <v>0</v>
      </c>
      <c r="AL635">
        <v>0</v>
      </c>
      <c r="AM635">
        <v>0</v>
      </c>
      <c r="AN635">
        <v>0</v>
      </c>
      <c r="AO635">
        <v>0</v>
      </c>
      <c r="AP635">
        <v>0</v>
      </c>
      <c r="AQ635">
        <v>0</v>
      </c>
      <c r="AR635">
        <v>0</v>
      </c>
      <c r="AS635">
        <v>0</v>
      </c>
      <c r="AT635">
        <v>0</v>
      </c>
    </row>
    <row r="636" spans="1:46">
      <c r="A636" t="s">
        <v>84</v>
      </c>
      <c r="B636">
        <v>1</v>
      </c>
      <c r="C636" t="s">
        <v>545</v>
      </c>
      <c r="D636">
        <v>7687</v>
      </c>
      <c r="E636">
        <v>0</v>
      </c>
      <c r="F636">
        <v>0</v>
      </c>
      <c r="G636">
        <v>0</v>
      </c>
      <c r="H636">
        <v>0</v>
      </c>
      <c r="I636">
        <v>0</v>
      </c>
      <c r="J636">
        <v>0</v>
      </c>
      <c r="K636">
        <v>0</v>
      </c>
      <c r="L636">
        <v>0</v>
      </c>
      <c r="M636">
        <v>0</v>
      </c>
      <c r="N636">
        <v>0</v>
      </c>
      <c r="O636">
        <v>0</v>
      </c>
      <c r="P636">
        <v>0</v>
      </c>
      <c r="Q636">
        <v>0</v>
      </c>
      <c r="R636">
        <v>0</v>
      </c>
      <c r="S636">
        <v>0</v>
      </c>
      <c r="T636">
        <v>25</v>
      </c>
      <c r="U636">
        <v>156</v>
      </c>
      <c r="V636">
        <v>128</v>
      </c>
      <c r="W636">
        <v>152</v>
      </c>
      <c r="X636">
        <v>146</v>
      </c>
      <c r="Y636">
        <v>144</v>
      </c>
      <c r="Z636">
        <v>129</v>
      </c>
      <c r="AA636">
        <v>156</v>
      </c>
      <c r="AB636">
        <v>114</v>
      </c>
      <c r="AC636">
        <v>142</v>
      </c>
      <c r="AD636">
        <v>89</v>
      </c>
      <c r="AE636">
        <v>260</v>
      </c>
      <c r="AF636">
        <v>0</v>
      </c>
      <c r="AG636">
        <v>0</v>
      </c>
      <c r="AH636">
        <v>0</v>
      </c>
      <c r="AI636">
        <v>0</v>
      </c>
      <c r="AJ636">
        <v>0</v>
      </c>
      <c r="AK636">
        <v>0</v>
      </c>
      <c r="AL636">
        <v>0</v>
      </c>
      <c r="AM636">
        <v>0</v>
      </c>
      <c r="AN636">
        <v>0</v>
      </c>
      <c r="AO636">
        <v>0</v>
      </c>
      <c r="AP636">
        <v>0</v>
      </c>
      <c r="AQ636">
        <v>0</v>
      </c>
      <c r="AR636">
        <v>0</v>
      </c>
      <c r="AS636">
        <v>0</v>
      </c>
      <c r="AT636">
        <v>0</v>
      </c>
    </row>
    <row r="637" spans="1:46">
      <c r="A637" t="s">
        <v>84</v>
      </c>
      <c r="B637">
        <v>1</v>
      </c>
      <c r="C637" t="s">
        <v>545</v>
      </c>
      <c r="D637">
        <v>7700</v>
      </c>
      <c r="E637">
        <v>0</v>
      </c>
      <c r="F637">
        <v>0</v>
      </c>
      <c r="G637">
        <v>0</v>
      </c>
      <c r="H637">
        <v>0</v>
      </c>
      <c r="I637">
        <v>0</v>
      </c>
      <c r="J637">
        <v>0</v>
      </c>
      <c r="K637">
        <v>0</v>
      </c>
      <c r="L637">
        <v>0</v>
      </c>
      <c r="M637">
        <v>0</v>
      </c>
      <c r="N637">
        <v>0</v>
      </c>
      <c r="O637">
        <v>0</v>
      </c>
      <c r="P637">
        <v>0</v>
      </c>
      <c r="Q637">
        <v>0</v>
      </c>
      <c r="R637">
        <v>0</v>
      </c>
      <c r="S637">
        <v>0</v>
      </c>
      <c r="T637">
        <v>14210</v>
      </c>
      <c r="U637">
        <v>13760</v>
      </c>
      <c r="V637">
        <v>16685</v>
      </c>
      <c r="W637">
        <v>16524</v>
      </c>
      <c r="X637">
        <v>17031</v>
      </c>
      <c r="Y637">
        <v>15185</v>
      </c>
      <c r="Z637">
        <v>17357</v>
      </c>
      <c r="AA637">
        <v>17192</v>
      </c>
      <c r="AB637">
        <v>16272</v>
      </c>
      <c r="AC637">
        <v>19112</v>
      </c>
      <c r="AD637">
        <v>14495</v>
      </c>
      <c r="AE637">
        <v>23085</v>
      </c>
      <c r="AF637">
        <v>0</v>
      </c>
      <c r="AG637">
        <v>0</v>
      </c>
      <c r="AH637">
        <v>0</v>
      </c>
      <c r="AI637">
        <v>0</v>
      </c>
      <c r="AJ637">
        <v>0</v>
      </c>
      <c r="AK637">
        <v>0</v>
      </c>
      <c r="AL637">
        <v>0</v>
      </c>
      <c r="AM637">
        <v>0</v>
      </c>
      <c r="AN637">
        <v>0</v>
      </c>
      <c r="AO637">
        <v>0</v>
      </c>
      <c r="AP637">
        <v>0</v>
      </c>
      <c r="AQ637">
        <v>0</v>
      </c>
      <c r="AR637">
        <v>0</v>
      </c>
      <c r="AS637">
        <v>0</v>
      </c>
      <c r="AT637">
        <v>0</v>
      </c>
    </row>
    <row r="638" spans="1:46">
      <c r="A638" t="s">
        <v>84</v>
      </c>
      <c r="B638">
        <v>1</v>
      </c>
      <c r="C638" t="s">
        <v>545</v>
      </c>
      <c r="D638">
        <v>7701</v>
      </c>
      <c r="E638">
        <v>0</v>
      </c>
      <c r="F638">
        <v>0</v>
      </c>
      <c r="G638">
        <v>0</v>
      </c>
      <c r="H638">
        <v>0</v>
      </c>
      <c r="I638">
        <v>0</v>
      </c>
      <c r="J638">
        <v>0</v>
      </c>
      <c r="K638">
        <v>0</v>
      </c>
      <c r="L638">
        <v>0</v>
      </c>
      <c r="M638">
        <v>0</v>
      </c>
      <c r="N638">
        <v>0</v>
      </c>
      <c r="O638">
        <v>0</v>
      </c>
      <c r="P638">
        <v>0</v>
      </c>
      <c r="Q638">
        <v>0</v>
      </c>
      <c r="R638">
        <v>0</v>
      </c>
      <c r="S638">
        <v>0</v>
      </c>
      <c r="T638">
        <v>1484</v>
      </c>
      <c r="U638">
        <v>1437</v>
      </c>
      <c r="V638">
        <v>1743</v>
      </c>
      <c r="W638">
        <v>1726</v>
      </c>
      <c r="X638">
        <v>1779</v>
      </c>
      <c r="Y638">
        <v>1586</v>
      </c>
      <c r="Z638">
        <v>1813</v>
      </c>
      <c r="AA638">
        <v>1796</v>
      </c>
      <c r="AB638">
        <v>1700</v>
      </c>
      <c r="AC638">
        <v>1996</v>
      </c>
      <c r="AD638">
        <v>1514</v>
      </c>
      <c r="AE638">
        <v>2412</v>
      </c>
      <c r="AF638">
        <v>0</v>
      </c>
      <c r="AG638">
        <v>0</v>
      </c>
      <c r="AH638">
        <v>0</v>
      </c>
      <c r="AI638">
        <v>0</v>
      </c>
      <c r="AJ638">
        <v>0</v>
      </c>
      <c r="AK638">
        <v>0</v>
      </c>
      <c r="AL638">
        <v>0</v>
      </c>
      <c r="AM638">
        <v>0</v>
      </c>
      <c r="AN638">
        <v>0</v>
      </c>
      <c r="AO638">
        <v>0</v>
      </c>
      <c r="AP638">
        <v>0</v>
      </c>
      <c r="AQ638">
        <v>0</v>
      </c>
      <c r="AR638">
        <v>0</v>
      </c>
      <c r="AS638">
        <v>0</v>
      </c>
      <c r="AT638">
        <v>0</v>
      </c>
    </row>
    <row r="639" spans="1:46">
      <c r="A639" t="s">
        <v>84</v>
      </c>
      <c r="B639">
        <v>1</v>
      </c>
      <c r="C639" t="s">
        <v>545</v>
      </c>
      <c r="D639">
        <v>7715</v>
      </c>
      <c r="E639">
        <v>0</v>
      </c>
      <c r="F639">
        <v>0</v>
      </c>
      <c r="G639">
        <v>0</v>
      </c>
      <c r="H639">
        <v>0</v>
      </c>
      <c r="I639">
        <v>0</v>
      </c>
      <c r="J639">
        <v>0</v>
      </c>
      <c r="K639">
        <v>0</v>
      </c>
      <c r="L639">
        <v>0</v>
      </c>
      <c r="M639">
        <v>0</v>
      </c>
      <c r="N639">
        <v>0</v>
      </c>
      <c r="O639">
        <v>0</v>
      </c>
      <c r="P639">
        <v>0</v>
      </c>
      <c r="Q639">
        <v>0</v>
      </c>
      <c r="R639">
        <v>0</v>
      </c>
      <c r="S639">
        <v>0</v>
      </c>
      <c r="T639">
        <v>662</v>
      </c>
      <c r="U639">
        <v>484</v>
      </c>
      <c r="V639">
        <v>849</v>
      </c>
      <c r="W639">
        <v>947</v>
      </c>
      <c r="X639">
        <v>326</v>
      </c>
      <c r="Y639">
        <v>464</v>
      </c>
      <c r="Z639">
        <v>888</v>
      </c>
      <c r="AA639">
        <v>137</v>
      </c>
      <c r="AB639">
        <v>715</v>
      </c>
      <c r="AC639">
        <v>2841</v>
      </c>
      <c r="AD639">
        <v>152</v>
      </c>
      <c r="AE639">
        <v>535</v>
      </c>
      <c r="AF639">
        <v>0</v>
      </c>
      <c r="AG639">
        <v>0</v>
      </c>
      <c r="AH639">
        <v>0</v>
      </c>
      <c r="AI639">
        <v>0</v>
      </c>
      <c r="AJ639">
        <v>0</v>
      </c>
      <c r="AK639">
        <v>0</v>
      </c>
      <c r="AL639">
        <v>0</v>
      </c>
      <c r="AM639">
        <v>0</v>
      </c>
      <c r="AN639">
        <v>0</v>
      </c>
      <c r="AO639">
        <v>0</v>
      </c>
      <c r="AP639">
        <v>0</v>
      </c>
      <c r="AQ639">
        <v>0</v>
      </c>
      <c r="AR639">
        <v>0</v>
      </c>
      <c r="AS639">
        <v>0</v>
      </c>
      <c r="AT639">
        <v>0</v>
      </c>
    </row>
    <row r="640" spans="1:46">
      <c r="A640" t="s">
        <v>84</v>
      </c>
      <c r="B640">
        <v>1</v>
      </c>
      <c r="C640" t="s">
        <v>545</v>
      </c>
      <c r="D640">
        <v>7716</v>
      </c>
      <c r="E640">
        <v>0</v>
      </c>
      <c r="F640">
        <v>0</v>
      </c>
      <c r="G640">
        <v>0</v>
      </c>
      <c r="H640">
        <v>0</v>
      </c>
      <c r="I640">
        <v>0</v>
      </c>
      <c r="J640">
        <v>0</v>
      </c>
      <c r="K640">
        <v>0</v>
      </c>
      <c r="L640">
        <v>0</v>
      </c>
      <c r="M640">
        <v>0</v>
      </c>
      <c r="N640">
        <v>0</v>
      </c>
      <c r="O640">
        <v>0</v>
      </c>
      <c r="P640">
        <v>0</v>
      </c>
      <c r="Q640">
        <v>0</v>
      </c>
      <c r="R640">
        <v>0</v>
      </c>
      <c r="S640">
        <v>0</v>
      </c>
      <c r="T640">
        <v>0</v>
      </c>
      <c r="U640">
        <v>4543</v>
      </c>
      <c r="V640">
        <v>0</v>
      </c>
      <c r="W640">
        <v>1229</v>
      </c>
      <c r="X640">
        <v>948</v>
      </c>
      <c r="Y640">
        <v>3280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row>
    <row r="641" spans="1:46">
      <c r="A641" t="s">
        <v>84</v>
      </c>
      <c r="B641">
        <v>1</v>
      </c>
      <c r="C641" t="s">
        <v>545</v>
      </c>
      <c r="D641">
        <v>7750</v>
      </c>
      <c r="E641">
        <v>0</v>
      </c>
      <c r="F641">
        <v>0</v>
      </c>
      <c r="G641">
        <v>0</v>
      </c>
      <c r="H641">
        <v>0</v>
      </c>
      <c r="I641">
        <v>0</v>
      </c>
      <c r="J641">
        <v>0</v>
      </c>
      <c r="K641">
        <v>0</v>
      </c>
      <c r="L641">
        <v>0</v>
      </c>
      <c r="M641">
        <v>0</v>
      </c>
      <c r="N641">
        <v>0</v>
      </c>
      <c r="O641">
        <v>0</v>
      </c>
      <c r="P641">
        <v>0</v>
      </c>
      <c r="Q641">
        <v>0</v>
      </c>
      <c r="R641">
        <v>0</v>
      </c>
      <c r="S641">
        <v>0</v>
      </c>
      <c r="T641">
        <v>0</v>
      </c>
      <c r="U641">
        <v>0</v>
      </c>
      <c r="V641">
        <v>0</v>
      </c>
      <c r="W641">
        <v>94</v>
      </c>
      <c r="X641">
        <v>0</v>
      </c>
      <c r="Y641">
        <v>2640</v>
      </c>
      <c r="Z641">
        <v>11</v>
      </c>
      <c r="AA641">
        <v>0</v>
      </c>
      <c r="AB641">
        <v>0</v>
      </c>
      <c r="AC641">
        <v>-1179</v>
      </c>
      <c r="AD641">
        <v>434</v>
      </c>
      <c r="AE641">
        <v>0</v>
      </c>
      <c r="AF641">
        <v>0</v>
      </c>
      <c r="AG641">
        <v>0</v>
      </c>
      <c r="AH641">
        <v>0</v>
      </c>
      <c r="AI641">
        <v>0</v>
      </c>
      <c r="AJ641">
        <v>0</v>
      </c>
      <c r="AK641">
        <v>0</v>
      </c>
      <c r="AL641">
        <v>0</v>
      </c>
      <c r="AM641">
        <v>0</v>
      </c>
      <c r="AN641">
        <v>0</v>
      </c>
      <c r="AO641">
        <v>0</v>
      </c>
      <c r="AP641">
        <v>0</v>
      </c>
      <c r="AQ641">
        <v>0</v>
      </c>
      <c r="AR641">
        <v>0</v>
      </c>
      <c r="AS641">
        <v>0</v>
      </c>
      <c r="AT641">
        <v>0</v>
      </c>
    </row>
    <row r="642" spans="1:46">
      <c r="A642" t="s">
        <v>84</v>
      </c>
      <c r="B642">
        <v>1</v>
      </c>
      <c r="C642" t="s">
        <v>545</v>
      </c>
      <c r="D642">
        <v>7800</v>
      </c>
      <c r="E642">
        <v>0</v>
      </c>
      <c r="F642">
        <v>0</v>
      </c>
      <c r="G642">
        <v>0</v>
      </c>
      <c r="H642">
        <v>0</v>
      </c>
      <c r="I642">
        <v>0</v>
      </c>
      <c r="J642">
        <v>0</v>
      </c>
      <c r="K642">
        <v>0</v>
      </c>
      <c r="L642">
        <v>0</v>
      </c>
      <c r="M642">
        <v>0</v>
      </c>
      <c r="N642">
        <v>0</v>
      </c>
      <c r="O642">
        <v>0</v>
      </c>
      <c r="P642">
        <v>0</v>
      </c>
      <c r="Q642">
        <v>0</v>
      </c>
      <c r="R642">
        <v>0</v>
      </c>
      <c r="S642">
        <v>0</v>
      </c>
      <c r="T642">
        <v>6377</v>
      </c>
      <c r="U642">
        <v>6818</v>
      </c>
      <c r="V642">
        <v>6604</v>
      </c>
      <c r="W642">
        <v>7257</v>
      </c>
      <c r="X642">
        <v>6037</v>
      </c>
      <c r="Y642">
        <v>6339</v>
      </c>
      <c r="Z642">
        <v>6352</v>
      </c>
      <c r="AA642">
        <v>6834</v>
      </c>
      <c r="AB642">
        <v>5560</v>
      </c>
      <c r="AC642">
        <v>6799</v>
      </c>
      <c r="AD642">
        <v>6441</v>
      </c>
      <c r="AE642">
        <v>10157</v>
      </c>
      <c r="AF642">
        <v>0</v>
      </c>
      <c r="AG642">
        <v>0</v>
      </c>
      <c r="AH642">
        <v>0</v>
      </c>
      <c r="AI642">
        <v>0</v>
      </c>
      <c r="AJ642">
        <v>0</v>
      </c>
      <c r="AK642">
        <v>0</v>
      </c>
      <c r="AL642">
        <v>0</v>
      </c>
      <c r="AM642">
        <v>0</v>
      </c>
      <c r="AN642">
        <v>0</v>
      </c>
      <c r="AO642">
        <v>0</v>
      </c>
      <c r="AP642">
        <v>0</v>
      </c>
      <c r="AQ642">
        <v>0</v>
      </c>
      <c r="AR642">
        <v>0</v>
      </c>
      <c r="AS642">
        <v>0</v>
      </c>
      <c r="AT642">
        <v>0</v>
      </c>
    </row>
    <row r="643" spans="1:46">
      <c r="A643" t="s">
        <v>84</v>
      </c>
      <c r="B643">
        <v>1</v>
      </c>
      <c r="C643" t="s">
        <v>545</v>
      </c>
      <c r="D643">
        <v>7801</v>
      </c>
      <c r="E643">
        <v>0</v>
      </c>
      <c r="F643">
        <v>0</v>
      </c>
      <c r="G643">
        <v>0</v>
      </c>
      <c r="H643">
        <v>0</v>
      </c>
      <c r="I643">
        <v>0</v>
      </c>
      <c r="J643">
        <v>0</v>
      </c>
      <c r="K643">
        <v>0</v>
      </c>
      <c r="L643">
        <v>0</v>
      </c>
      <c r="M643">
        <v>0</v>
      </c>
      <c r="N643">
        <v>0</v>
      </c>
      <c r="O643">
        <v>0</v>
      </c>
      <c r="P643">
        <v>0</v>
      </c>
      <c r="Q643">
        <v>0</v>
      </c>
      <c r="R643">
        <v>0</v>
      </c>
      <c r="S643">
        <v>0</v>
      </c>
      <c r="T643">
        <v>614</v>
      </c>
      <c r="U643">
        <v>656</v>
      </c>
      <c r="V643">
        <v>636</v>
      </c>
      <c r="W643">
        <v>699</v>
      </c>
      <c r="X643">
        <v>581</v>
      </c>
      <c r="Y643">
        <v>610</v>
      </c>
      <c r="Z643">
        <v>612</v>
      </c>
      <c r="AA643">
        <v>658</v>
      </c>
      <c r="AB643">
        <v>535</v>
      </c>
      <c r="AC643">
        <v>655</v>
      </c>
      <c r="AD643">
        <v>620</v>
      </c>
      <c r="AE643">
        <v>978</v>
      </c>
      <c r="AF643">
        <v>0</v>
      </c>
      <c r="AG643">
        <v>0</v>
      </c>
      <c r="AH643">
        <v>0</v>
      </c>
      <c r="AI643">
        <v>0</v>
      </c>
      <c r="AJ643">
        <v>0</v>
      </c>
      <c r="AK643">
        <v>0</v>
      </c>
      <c r="AL643">
        <v>0</v>
      </c>
      <c r="AM643">
        <v>0</v>
      </c>
      <c r="AN643">
        <v>0</v>
      </c>
      <c r="AO643">
        <v>0</v>
      </c>
      <c r="AP643">
        <v>0</v>
      </c>
      <c r="AQ643">
        <v>0</v>
      </c>
      <c r="AR643">
        <v>0</v>
      </c>
      <c r="AS643">
        <v>0</v>
      </c>
      <c r="AT643">
        <v>0</v>
      </c>
    </row>
    <row r="644" spans="1:46">
      <c r="A644" t="s">
        <v>84</v>
      </c>
      <c r="B644">
        <v>1</v>
      </c>
      <c r="C644" t="s">
        <v>545</v>
      </c>
      <c r="D644">
        <v>7802</v>
      </c>
      <c r="E644">
        <v>0</v>
      </c>
      <c r="F644">
        <v>0</v>
      </c>
      <c r="G644">
        <v>0</v>
      </c>
      <c r="H644">
        <v>0</v>
      </c>
      <c r="I644">
        <v>0</v>
      </c>
      <c r="J644">
        <v>0</v>
      </c>
      <c r="K644">
        <v>0</v>
      </c>
      <c r="L644">
        <v>0</v>
      </c>
      <c r="M644">
        <v>0</v>
      </c>
      <c r="N644">
        <v>0</v>
      </c>
      <c r="O644">
        <v>0</v>
      </c>
      <c r="P644">
        <v>0</v>
      </c>
      <c r="Q644">
        <v>0</v>
      </c>
      <c r="R644">
        <v>0</v>
      </c>
      <c r="S644">
        <v>0</v>
      </c>
      <c r="T644">
        <v>167</v>
      </c>
      <c r="U644">
        <v>167</v>
      </c>
      <c r="V644">
        <v>167</v>
      </c>
      <c r="W644">
        <v>167</v>
      </c>
      <c r="X644">
        <v>167</v>
      </c>
      <c r="Y644">
        <v>167</v>
      </c>
      <c r="Z644">
        <v>167</v>
      </c>
      <c r="AA644">
        <v>167</v>
      </c>
      <c r="AB644">
        <v>167</v>
      </c>
      <c r="AC644">
        <v>167</v>
      </c>
      <c r="AD644">
        <v>167</v>
      </c>
      <c r="AE644">
        <v>163</v>
      </c>
      <c r="AF644">
        <v>0</v>
      </c>
      <c r="AG644">
        <v>0</v>
      </c>
      <c r="AH644">
        <v>0</v>
      </c>
      <c r="AI644">
        <v>0</v>
      </c>
      <c r="AJ644">
        <v>0</v>
      </c>
      <c r="AK644">
        <v>0</v>
      </c>
      <c r="AL644">
        <v>0</v>
      </c>
      <c r="AM644">
        <v>0</v>
      </c>
      <c r="AN644">
        <v>0</v>
      </c>
      <c r="AO644">
        <v>0</v>
      </c>
      <c r="AP644">
        <v>0</v>
      </c>
      <c r="AQ644">
        <v>0</v>
      </c>
      <c r="AR644">
        <v>0</v>
      </c>
      <c r="AS644">
        <v>0</v>
      </c>
      <c r="AT644">
        <v>0</v>
      </c>
    </row>
    <row r="645" spans="1:46">
      <c r="A645" t="s">
        <v>84</v>
      </c>
      <c r="B645">
        <v>1</v>
      </c>
      <c r="C645" t="s">
        <v>545</v>
      </c>
      <c r="D645">
        <v>7803</v>
      </c>
      <c r="E645">
        <v>0</v>
      </c>
      <c r="F645">
        <v>0</v>
      </c>
      <c r="G645">
        <v>0</v>
      </c>
      <c r="H645">
        <v>0</v>
      </c>
      <c r="I645">
        <v>0</v>
      </c>
      <c r="J645">
        <v>0</v>
      </c>
      <c r="K645">
        <v>0</v>
      </c>
      <c r="L645">
        <v>0</v>
      </c>
      <c r="M645">
        <v>0</v>
      </c>
      <c r="N645">
        <v>0</v>
      </c>
      <c r="O645">
        <v>0</v>
      </c>
      <c r="P645">
        <v>0</v>
      </c>
      <c r="Q645">
        <v>0</v>
      </c>
      <c r="R645">
        <v>0</v>
      </c>
      <c r="S645">
        <v>0</v>
      </c>
      <c r="T645">
        <v>0</v>
      </c>
      <c r="U645">
        <v>0</v>
      </c>
      <c r="V645">
        <v>4200</v>
      </c>
      <c r="W645">
        <v>0</v>
      </c>
      <c r="X645">
        <v>0</v>
      </c>
      <c r="Y645">
        <v>0</v>
      </c>
      <c r="Z645">
        <v>0</v>
      </c>
      <c r="AA645">
        <v>0</v>
      </c>
      <c r="AB645">
        <v>0</v>
      </c>
      <c r="AC645">
        <v>0</v>
      </c>
      <c r="AD645">
        <v>0</v>
      </c>
      <c r="AE645">
        <v>0</v>
      </c>
      <c r="AF645">
        <v>0</v>
      </c>
      <c r="AG645">
        <v>0</v>
      </c>
      <c r="AH645">
        <v>0</v>
      </c>
      <c r="AI645">
        <v>0</v>
      </c>
      <c r="AJ645">
        <v>0</v>
      </c>
      <c r="AK645">
        <v>0</v>
      </c>
      <c r="AL645">
        <v>0</v>
      </c>
      <c r="AM645">
        <v>0</v>
      </c>
      <c r="AN645">
        <v>0</v>
      </c>
      <c r="AO645">
        <v>0</v>
      </c>
      <c r="AP645">
        <v>0</v>
      </c>
      <c r="AQ645">
        <v>0</v>
      </c>
      <c r="AR645">
        <v>0</v>
      </c>
      <c r="AS645">
        <v>0</v>
      </c>
      <c r="AT645">
        <v>0</v>
      </c>
    </row>
    <row r="646" spans="1:46">
      <c r="A646" t="s">
        <v>84</v>
      </c>
      <c r="B646">
        <v>1</v>
      </c>
      <c r="C646" t="s">
        <v>545</v>
      </c>
      <c r="D646">
        <v>7804</v>
      </c>
      <c r="E646">
        <v>0</v>
      </c>
      <c r="F646">
        <v>0</v>
      </c>
      <c r="G646">
        <v>0</v>
      </c>
      <c r="H646">
        <v>0</v>
      </c>
      <c r="I646">
        <v>0</v>
      </c>
      <c r="J646">
        <v>0</v>
      </c>
      <c r="K646">
        <v>0</v>
      </c>
      <c r="L646">
        <v>0</v>
      </c>
      <c r="M646">
        <v>0</v>
      </c>
      <c r="N646">
        <v>0</v>
      </c>
      <c r="O646">
        <v>0</v>
      </c>
      <c r="P646">
        <v>0</v>
      </c>
      <c r="Q646">
        <v>0</v>
      </c>
      <c r="R646">
        <v>0</v>
      </c>
      <c r="S646">
        <v>0</v>
      </c>
      <c r="T646">
        <v>0</v>
      </c>
      <c r="U646">
        <v>612</v>
      </c>
      <c r="V646">
        <v>64</v>
      </c>
      <c r="W646">
        <v>1151</v>
      </c>
      <c r="X646">
        <v>39</v>
      </c>
      <c r="Y646">
        <v>447</v>
      </c>
      <c r="Z646">
        <v>0</v>
      </c>
      <c r="AA646">
        <v>534</v>
      </c>
      <c r="AB646">
        <v>0</v>
      </c>
      <c r="AC646">
        <v>0</v>
      </c>
      <c r="AD646">
        <v>1631</v>
      </c>
      <c r="AE646">
        <v>522</v>
      </c>
      <c r="AF646">
        <v>0</v>
      </c>
      <c r="AG646">
        <v>0</v>
      </c>
      <c r="AH646">
        <v>0</v>
      </c>
      <c r="AI646">
        <v>0</v>
      </c>
      <c r="AJ646">
        <v>0</v>
      </c>
      <c r="AK646">
        <v>0</v>
      </c>
      <c r="AL646">
        <v>0</v>
      </c>
      <c r="AM646">
        <v>0</v>
      </c>
      <c r="AN646">
        <v>0</v>
      </c>
      <c r="AO646">
        <v>0</v>
      </c>
      <c r="AP646">
        <v>0</v>
      </c>
      <c r="AQ646">
        <v>0</v>
      </c>
      <c r="AR646">
        <v>0</v>
      </c>
      <c r="AS646">
        <v>0</v>
      </c>
      <c r="AT646">
        <v>0</v>
      </c>
    </row>
    <row r="647" spans="1:46">
      <c r="A647" t="s">
        <v>84</v>
      </c>
      <c r="B647">
        <v>1</v>
      </c>
      <c r="C647" t="s">
        <v>545</v>
      </c>
      <c r="D647">
        <v>7806</v>
      </c>
      <c r="E647">
        <v>0</v>
      </c>
      <c r="F647">
        <v>0</v>
      </c>
      <c r="G647">
        <v>0</v>
      </c>
      <c r="H647">
        <v>0</v>
      </c>
      <c r="I647">
        <v>0</v>
      </c>
      <c r="J647">
        <v>0</v>
      </c>
      <c r="K647">
        <v>0</v>
      </c>
      <c r="L647">
        <v>0</v>
      </c>
      <c r="M647">
        <v>0</v>
      </c>
      <c r="N647">
        <v>0</v>
      </c>
      <c r="O647">
        <v>0</v>
      </c>
      <c r="P647">
        <v>0</v>
      </c>
      <c r="Q647">
        <v>0</v>
      </c>
      <c r="R647">
        <v>0</v>
      </c>
      <c r="S647">
        <v>0</v>
      </c>
      <c r="T647">
        <v>60</v>
      </c>
      <c r="U647">
        <v>0</v>
      </c>
      <c r="V647">
        <v>38</v>
      </c>
      <c r="W647">
        <v>40</v>
      </c>
      <c r="X647">
        <v>79</v>
      </c>
      <c r="Y647">
        <v>108</v>
      </c>
      <c r="Z647">
        <v>15</v>
      </c>
      <c r="AA647">
        <v>0</v>
      </c>
      <c r="AB647">
        <v>0</v>
      </c>
      <c r="AC647">
        <v>60</v>
      </c>
      <c r="AD647">
        <v>0</v>
      </c>
      <c r="AE647">
        <v>0</v>
      </c>
      <c r="AF647">
        <v>0</v>
      </c>
      <c r="AG647">
        <v>0</v>
      </c>
      <c r="AH647">
        <v>0</v>
      </c>
      <c r="AI647">
        <v>0</v>
      </c>
      <c r="AJ647">
        <v>0</v>
      </c>
      <c r="AK647">
        <v>0</v>
      </c>
      <c r="AL647">
        <v>0</v>
      </c>
      <c r="AM647">
        <v>0</v>
      </c>
      <c r="AN647">
        <v>0</v>
      </c>
      <c r="AO647">
        <v>0</v>
      </c>
      <c r="AP647">
        <v>0</v>
      </c>
      <c r="AQ647">
        <v>0</v>
      </c>
      <c r="AR647">
        <v>0</v>
      </c>
      <c r="AS647">
        <v>0</v>
      </c>
      <c r="AT647">
        <v>0</v>
      </c>
    </row>
    <row r="648" spans="1:46">
      <c r="A648" t="s">
        <v>84</v>
      </c>
      <c r="B648">
        <v>1</v>
      </c>
      <c r="C648" t="s">
        <v>545</v>
      </c>
      <c r="D648">
        <v>7815</v>
      </c>
      <c r="E648">
        <v>0</v>
      </c>
      <c r="F648">
        <v>0</v>
      </c>
      <c r="G648">
        <v>0</v>
      </c>
      <c r="H648">
        <v>0</v>
      </c>
      <c r="I648">
        <v>0</v>
      </c>
      <c r="J648">
        <v>0</v>
      </c>
      <c r="K648">
        <v>0</v>
      </c>
      <c r="L648">
        <v>0</v>
      </c>
      <c r="M648">
        <v>0</v>
      </c>
      <c r="N648">
        <v>0</v>
      </c>
      <c r="O648">
        <v>0</v>
      </c>
      <c r="P648">
        <v>0</v>
      </c>
      <c r="Q648">
        <v>0</v>
      </c>
      <c r="R648">
        <v>0</v>
      </c>
      <c r="S648">
        <v>0</v>
      </c>
      <c r="T648">
        <v>765</v>
      </c>
      <c r="U648">
        <v>892</v>
      </c>
      <c r="V648">
        <v>1222</v>
      </c>
      <c r="W648">
        <v>1160</v>
      </c>
      <c r="X648">
        <v>4755</v>
      </c>
      <c r="Y648">
        <v>1628</v>
      </c>
      <c r="Z648">
        <v>378</v>
      </c>
      <c r="AA648">
        <v>344</v>
      </c>
      <c r="AB648">
        <v>397</v>
      </c>
      <c r="AC648">
        <v>5974</v>
      </c>
      <c r="AD648">
        <v>5118</v>
      </c>
      <c r="AE648">
        <v>367</v>
      </c>
      <c r="AF648">
        <v>0</v>
      </c>
      <c r="AG648">
        <v>0</v>
      </c>
      <c r="AH648">
        <v>0</v>
      </c>
      <c r="AI648">
        <v>0</v>
      </c>
      <c r="AJ648">
        <v>0</v>
      </c>
      <c r="AK648">
        <v>0</v>
      </c>
      <c r="AL648">
        <v>0</v>
      </c>
      <c r="AM648">
        <v>0</v>
      </c>
      <c r="AN648">
        <v>0</v>
      </c>
      <c r="AO648">
        <v>0</v>
      </c>
      <c r="AP648">
        <v>0</v>
      </c>
      <c r="AQ648">
        <v>0</v>
      </c>
      <c r="AR648">
        <v>0</v>
      </c>
      <c r="AS648">
        <v>0</v>
      </c>
      <c r="AT648">
        <v>0</v>
      </c>
    </row>
    <row r="649" spans="1:46">
      <c r="A649" t="s">
        <v>84</v>
      </c>
      <c r="B649">
        <v>1</v>
      </c>
      <c r="C649" t="s">
        <v>545</v>
      </c>
      <c r="D649">
        <v>7870</v>
      </c>
      <c r="E649">
        <v>0</v>
      </c>
      <c r="F649">
        <v>0</v>
      </c>
      <c r="G649">
        <v>0</v>
      </c>
      <c r="H649">
        <v>0</v>
      </c>
      <c r="I649">
        <v>0</v>
      </c>
      <c r="J649">
        <v>0</v>
      </c>
      <c r="K649">
        <v>0</v>
      </c>
      <c r="L649">
        <v>0</v>
      </c>
      <c r="M649">
        <v>0</v>
      </c>
      <c r="N649">
        <v>0</v>
      </c>
      <c r="O649">
        <v>0</v>
      </c>
      <c r="P649">
        <v>0</v>
      </c>
      <c r="Q649">
        <v>0</v>
      </c>
      <c r="R649">
        <v>0</v>
      </c>
      <c r="S649">
        <v>0</v>
      </c>
      <c r="T649">
        <v>0</v>
      </c>
      <c r="U649">
        <v>0</v>
      </c>
      <c r="V649">
        <v>0</v>
      </c>
      <c r="W649">
        <v>21750</v>
      </c>
      <c r="X649">
        <v>0</v>
      </c>
      <c r="Y649">
        <v>21750</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0</v>
      </c>
      <c r="AT649">
        <v>0</v>
      </c>
    </row>
    <row r="650" spans="1:46">
      <c r="A650" t="s">
        <v>84</v>
      </c>
      <c r="B650">
        <v>1</v>
      </c>
      <c r="C650" t="s">
        <v>545</v>
      </c>
      <c r="D650">
        <v>7871</v>
      </c>
      <c r="E650">
        <v>0</v>
      </c>
      <c r="F650">
        <v>0</v>
      </c>
      <c r="G650">
        <v>0</v>
      </c>
      <c r="H650">
        <v>0</v>
      </c>
      <c r="I650">
        <v>0</v>
      </c>
      <c r="J650">
        <v>0</v>
      </c>
      <c r="K650">
        <v>0</v>
      </c>
      <c r="L650">
        <v>0</v>
      </c>
      <c r="M650">
        <v>0</v>
      </c>
      <c r="N650">
        <v>0</v>
      </c>
      <c r="O650">
        <v>0</v>
      </c>
      <c r="P650">
        <v>0</v>
      </c>
      <c r="Q650">
        <v>0</v>
      </c>
      <c r="R650">
        <v>0</v>
      </c>
      <c r="S650">
        <v>0</v>
      </c>
      <c r="T650">
        <v>0</v>
      </c>
      <c r="U650">
        <v>0</v>
      </c>
      <c r="V650">
        <v>0</v>
      </c>
      <c r="W650">
        <v>0</v>
      </c>
      <c r="X650">
        <v>0</v>
      </c>
      <c r="Y650">
        <v>0</v>
      </c>
      <c r="Z650">
        <v>0</v>
      </c>
      <c r="AA650">
        <v>0</v>
      </c>
      <c r="AB650">
        <v>0</v>
      </c>
      <c r="AC650">
        <v>0</v>
      </c>
      <c r="AD650">
        <v>0</v>
      </c>
      <c r="AE650">
        <v>3500</v>
      </c>
      <c r="AF650">
        <v>0</v>
      </c>
      <c r="AG650">
        <v>0</v>
      </c>
      <c r="AH650">
        <v>0</v>
      </c>
      <c r="AI650">
        <v>0</v>
      </c>
      <c r="AJ650">
        <v>0</v>
      </c>
      <c r="AK650">
        <v>0</v>
      </c>
      <c r="AL650">
        <v>0</v>
      </c>
      <c r="AM650">
        <v>0</v>
      </c>
      <c r="AN650">
        <v>0</v>
      </c>
      <c r="AO650">
        <v>0</v>
      </c>
      <c r="AP650">
        <v>0</v>
      </c>
      <c r="AQ650">
        <v>0</v>
      </c>
      <c r="AR650">
        <v>0</v>
      </c>
      <c r="AS650">
        <v>0</v>
      </c>
      <c r="AT650">
        <v>0</v>
      </c>
    </row>
    <row r="651" spans="1:46">
      <c r="A651" t="s">
        <v>84</v>
      </c>
      <c r="B651">
        <v>1</v>
      </c>
      <c r="C651" t="s">
        <v>545</v>
      </c>
      <c r="D651">
        <v>9990</v>
      </c>
      <c r="E651">
        <v>0</v>
      </c>
      <c r="F651">
        <v>0</v>
      </c>
      <c r="G651">
        <v>0</v>
      </c>
      <c r="H651">
        <v>0</v>
      </c>
      <c r="I651">
        <v>0</v>
      </c>
      <c r="J651">
        <v>0</v>
      </c>
      <c r="K651">
        <v>0</v>
      </c>
      <c r="L651">
        <v>0</v>
      </c>
      <c r="M651">
        <v>0</v>
      </c>
      <c r="N651">
        <v>0</v>
      </c>
      <c r="O651">
        <v>0</v>
      </c>
      <c r="P651">
        <v>0</v>
      </c>
      <c r="Q651">
        <v>0</v>
      </c>
      <c r="R651">
        <v>0</v>
      </c>
      <c r="S651">
        <v>0</v>
      </c>
      <c r="T651">
        <v>210</v>
      </c>
      <c r="U651">
        <v>-73</v>
      </c>
      <c r="V651">
        <v>-95</v>
      </c>
      <c r="W651">
        <v>0</v>
      </c>
      <c r="X651">
        <v>0</v>
      </c>
      <c r="Y651">
        <v>-26</v>
      </c>
      <c r="Z651">
        <v>0</v>
      </c>
      <c r="AA651">
        <v>0</v>
      </c>
      <c r="AB651">
        <v>0</v>
      </c>
      <c r="AC651">
        <v>0</v>
      </c>
      <c r="AD651">
        <v>-26</v>
      </c>
      <c r="AE651">
        <v>1010</v>
      </c>
      <c r="AF651">
        <v>0</v>
      </c>
      <c r="AG651">
        <v>0</v>
      </c>
      <c r="AH651">
        <v>0</v>
      </c>
      <c r="AI651">
        <v>0</v>
      </c>
      <c r="AJ651">
        <v>0</v>
      </c>
      <c r="AK651">
        <v>0</v>
      </c>
      <c r="AL651">
        <v>0</v>
      </c>
      <c r="AM651">
        <v>0</v>
      </c>
      <c r="AN651">
        <v>0</v>
      </c>
      <c r="AO651">
        <v>0</v>
      </c>
      <c r="AP651">
        <v>0</v>
      </c>
      <c r="AQ651">
        <v>0</v>
      </c>
      <c r="AR651">
        <v>0</v>
      </c>
      <c r="AS651">
        <v>0</v>
      </c>
      <c r="AT651">
        <v>0</v>
      </c>
    </row>
    <row r="652" spans="1:46">
      <c r="A652" t="s">
        <v>84</v>
      </c>
      <c r="B652">
        <v>1</v>
      </c>
      <c r="C652" t="s">
        <v>545</v>
      </c>
      <c r="D652">
        <v>9999</v>
      </c>
      <c r="E652">
        <v>0</v>
      </c>
      <c r="F652">
        <v>0</v>
      </c>
      <c r="G652">
        <v>0</v>
      </c>
      <c r="H652">
        <v>0</v>
      </c>
      <c r="I652">
        <v>0</v>
      </c>
      <c r="J652">
        <v>0</v>
      </c>
      <c r="K652">
        <v>0</v>
      </c>
      <c r="L652">
        <v>0</v>
      </c>
      <c r="M652">
        <v>0</v>
      </c>
      <c r="N652">
        <v>0</v>
      </c>
      <c r="O652">
        <v>0</v>
      </c>
      <c r="P652">
        <v>0</v>
      </c>
      <c r="Q652">
        <v>0</v>
      </c>
      <c r="R652">
        <v>0</v>
      </c>
      <c r="S652">
        <v>0</v>
      </c>
      <c r="T652">
        <v>3750</v>
      </c>
      <c r="U652">
        <v>3750</v>
      </c>
      <c r="V652">
        <v>3750</v>
      </c>
      <c r="W652">
        <v>3750</v>
      </c>
      <c r="X652">
        <v>3750</v>
      </c>
      <c r="Y652">
        <v>3750</v>
      </c>
      <c r="Z652">
        <v>3750</v>
      </c>
      <c r="AA652">
        <v>3750</v>
      </c>
      <c r="AB652">
        <v>3750</v>
      </c>
      <c r="AC652">
        <v>3750</v>
      </c>
      <c r="AD652">
        <v>3750</v>
      </c>
      <c r="AE652">
        <v>3750</v>
      </c>
      <c r="AF652">
        <v>0</v>
      </c>
      <c r="AG652">
        <v>0</v>
      </c>
      <c r="AH652">
        <v>0</v>
      </c>
      <c r="AI652">
        <v>0</v>
      </c>
      <c r="AJ652">
        <v>0</v>
      </c>
      <c r="AK652">
        <v>0</v>
      </c>
      <c r="AL652">
        <v>0</v>
      </c>
      <c r="AM652">
        <v>0</v>
      </c>
      <c r="AN652">
        <v>0</v>
      </c>
      <c r="AO652">
        <v>0</v>
      </c>
      <c r="AP652">
        <v>0</v>
      </c>
      <c r="AQ652">
        <v>0</v>
      </c>
      <c r="AR652">
        <v>0</v>
      </c>
      <c r="AS652">
        <v>0</v>
      </c>
      <c r="AT652">
        <v>0</v>
      </c>
    </row>
    <row r="653" spans="1:46">
      <c r="A653" t="s">
        <v>84</v>
      </c>
      <c r="B653">
        <v>1</v>
      </c>
      <c r="C653" t="s">
        <v>622</v>
      </c>
      <c r="D653">
        <v>4000</v>
      </c>
      <c r="E653">
        <v>0</v>
      </c>
      <c r="F653">
        <v>0</v>
      </c>
      <c r="G653">
        <v>0</v>
      </c>
      <c r="H653">
        <v>0</v>
      </c>
      <c r="I653">
        <v>0</v>
      </c>
      <c r="J653">
        <v>0</v>
      </c>
      <c r="K653">
        <v>0</v>
      </c>
      <c r="L653">
        <v>0</v>
      </c>
      <c r="M653">
        <v>0</v>
      </c>
      <c r="N653">
        <v>0</v>
      </c>
      <c r="O653">
        <v>0</v>
      </c>
      <c r="P653">
        <v>0</v>
      </c>
      <c r="Q653">
        <v>0</v>
      </c>
      <c r="R653">
        <v>0</v>
      </c>
      <c r="S653">
        <v>0</v>
      </c>
      <c r="T653">
        <v>0</v>
      </c>
      <c r="U653">
        <v>0</v>
      </c>
      <c r="V653">
        <v>0</v>
      </c>
      <c r="W653">
        <v>0</v>
      </c>
      <c r="X653">
        <v>0</v>
      </c>
      <c r="Y653">
        <v>0</v>
      </c>
      <c r="Z653">
        <v>0</v>
      </c>
      <c r="AA653">
        <v>0</v>
      </c>
      <c r="AB653">
        <v>0</v>
      </c>
      <c r="AC653">
        <v>0</v>
      </c>
      <c r="AD653">
        <v>0</v>
      </c>
      <c r="AE653">
        <v>0</v>
      </c>
      <c r="AF653">
        <v>0</v>
      </c>
      <c r="AG653">
        <v>0</v>
      </c>
      <c r="AH653">
        <v>-3651</v>
      </c>
      <c r="AI653">
        <v>-6147</v>
      </c>
      <c r="AJ653">
        <v>-498</v>
      </c>
      <c r="AK653">
        <v>801171</v>
      </c>
      <c r="AL653">
        <v>-3425</v>
      </c>
      <c r="AM653">
        <v>-3695</v>
      </c>
      <c r="AN653">
        <v>-1343</v>
      </c>
      <c r="AO653">
        <v>707128</v>
      </c>
      <c r="AP653">
        <v>-3721</v>
      </c>
      <c r="AQ653">
        <v>-3799</v>
      </c>
      <c r="AR653">
        <v>-8301</v>
      </c>
      <c r="AS653">
        <v>171281</v>
      </c>
      <c r="AT653">
        <v>0</v>
      </c>
    </row>
    <row r="654" spans="1:46">
      <c r="A654" t="s">
        <v>84</v>
      </c>
      <c r="B654">
        <v>1</v>
      </c>
      <c r="C654" t="s">
        <v>622</v>
      </c>
      <c r="D654">
        <v>4003</v>
      </c>
      <c r="E654">
        <v>0</v>
      </c>
      <c r="F654">
        <v>0</v>
      </c>
      <c r="G654">
        <v>0</v>
      </c>
      <c r="H654">
        <v>0</v>
      </c>
      <c r="I654">
        <v>0</v>
      </c>
      <c r="J654">
        <v>0</v>
      </c>
      <c r="K654">
        <v>0</v>
      </c>
      <c r="L654">
        <v>0</v>
      </c>
      <c r="M654">
        <v>0</v>
      </c>
      <c r="N654">
        <v>0</v>
      </c>
      <c r="O654">
        <v>0</v>
      </c>
      <c r="P654">
        <v>0</v>
      </c>
      <c r="Q654">
        <v>0</v>
      </c>
      <c r="R654">
        <v>0</v>
      </c>
      <c r="S654">
        <v>0</v>
      </c>
      <c r="T654">
        <v>0</v>
      </c>
      <c r="U654">
        <v>0</v>
      </c>
      <c r="V654">
        <v>0</v>
      </c>
      <c r="W654">
        <v>0</v>
      </c>
      <c r="X654">
        <v>0</v>
      </c>
      <c r="Y654">
        <v>0</v>
      </c>
      <c r="Z654">
        <v>0</v>
      </c>
      <c r="AA654">
        <v>0</v>
      </c>
      <c r="AB654">
        <v>0</v>
      </c>
      <c r="AC654">
        <v>0</v>
      </c>
      <c r="AD654">
        <v>0</v>
      </c>
      <c r="AE654">
        <v>0</v>
      </c>
      <c r="AF654">
        <v>0</v>
      </c>
      <c r="AG654">
        <v>0</v>
      </c>
      <c r="AH654">
        <v>-291</v>
      </c>
      <c r="AI654">
        <v>-409</v>
      </c>
      <c r="AJ654">
        <v>-43</v>
      </c>
      <c r="AK654">
        <v>75463</v>
      </c>
      <c r="AL654">
        <v>-4</v>
      </c>
      <c r="AM654">
        <v>-266</v>
      </c>
      <c r="AN654">
        <v>23</v>
      </c>
      <c r="AO654">
        <v>65159</v>
      </c>
      <c r="AP654">
        <v>-46</v>
      </c>
      <c r="AQ654">
        <v>-63</v>
      </c>
      <c r="AR654">
        <v>-488</v>
      </c>
      <c r="AS654">
        <v>15965</v>
      </c>
      <c r="AT654">
        <v>0</v>
      </c>
    </row>
    <row r="655" spans="1:46">
      <c r="A655" t="s">
        <v>84</v>
      </c>
      <c r="B655">
        <v>1</v>
      </c>
      <c r="C655" t="s">
        <v>622</v>
      </c>
      <c r="D655">
        <v>4007</v>
      </c>
      <c r="E655">
        <v>0</v>
      </c>
      <c r="F655">
        <v>0</v>
      </c>
      <c r="G655">
        <v>0</v>
      </c>
      <c r="H655">
        <v>0</v>
      </c>
      <c r="I655">
        <v>0</v>
      </c>
      <c r="J655">
        <v>0</v>
      </c>
      <c r="K655">
        <v>0</v>
      </c>
      <c r="L655">
        <v>0</v>
      </c>
      <c r="M655">
        <v>0</v>
      </c>
      <c r="N655">
        <v>0</v>
      </c>
      <c r="O655">
        <v>0</v>
      </c>
      <c r="P655">
        <v>0</v>
      </c>
      <c r="Q655">
        <v>0</v>
      </c>
      <c r="R655">
        <v>0</v>
      </c>
      <c r="S655">
        <v>0</v>
      </c>
      <c r="T655">
        <v>0</v>
      </c>
      <c r="U655">
        <v>0</v>
      </c>
      <c r="V655">
        <v>0</v>
      </c>
      <c r="W655">
        <v>0</v>
      </c>
      <c r="X655">
        <v>0</v>
      </c>
      <c r="Y655">
        <v>0</v>
      </c>
      <c r="Z655">
        <v>0</v>
      </c>
      <c r="AA655">
        <v>0</v>
      </c>
      <c r="AB655">
        <v>0</v>
      </c>
      <c r="AC655">
        <v>0</v>
      </c>
      <c r="AD655">
        <v>0</v>
      </c>
      <c r="AE655">
        <v>0</v>
      </c>
      <c r="AF655">
        <v>0</v>
      </c>
      <c r="AG655">
        <v>0</v>
      </c>
      <c r="AH655">
        <v>-121</v>
      </c>
      <c r="AI655">
        <v>118</v>
      </c>
      <c r="AJ655">
        <v>31</v>
      </c>
      <c r="AK655">
        <v>8457</v>
      </c>
      <c r="AL655">
        <v>-5</v>
      </c>
      <c r="AM655">
        <v>-62</v>
      </c>
      <c r="AN655">
        <v>2</v>
      </c>
      <c r="AO655">
        <v>8688</v>
      </c>
      <c r="AP655">
        <v>-102</v>
      </c>
      <c r="AQ655">
        <v>-70</v>
      </c>
      <c r="AR655">
        <v>-122</v>
      </c>
      <c r="AS655">
        <v>6686</v>
      </c>
      <c r="AT655">
        <v>0</v>
      </c>
    </row>
    <row r="656" spans="1:46">
      <c r="A656" t="s">
        <v>84</v>
      </c>
      <c r="B656">
        <v>1</v>
      </c>
      <c r="C656" t="s">
        <v>622</v>
      </c>
      <c r="D656">
        <v>4008</v>
      </c>
      <c r="E656">
        <v>0</v>
      </c>
      <c r="F656">
        <v>0</v>
      </c>
      <c r="G656">
        <v>0</v>
      </c>
      <c r="H656">
        <v>0</v>
      </c>
      <c r="I656">
        <v>0</v>
      </c>
      <c r="J656">
        <v>0</v>
      </c>
      <c r="K656">
        <v>0</v>
      </c>
      <c r="L656">
        <v>0</v>
      </c>
      <c r="M656">
        <v>0</v>
      </c>
      <c r="N656">
        <v>0</v>
      </c>
      <c r="O656">
        <v>0</v>
      </c>
      <c r="P656">
        <v>0</v>
      </c>
      <c r="Q656">
        <v>0</v>
      </c>
      <c r="R656">
        <v>0</v>
      </c>
      <c r="S656">
        <v>0</v>
      </c>
      <c r="T656">
        <v>0</v>
      </c>
      <c r="U656">
        <v>0</v>
      </c>
      <c r="V656">
        <v>0</v>
      </c>
      <c r="W656">
        <v>0</v>
      </c>
      <c r="X656">
        <v>0</v>
      </c>
      <c r="Y656">
        <v>0</v>
      </c>
      <c r="Z656">
        <v>0</v>
      </c>
      <c r="AA656">
        <v>0</v>
      </c>
      <c r="AB656">
        <v>0</v>
      </c>
      <c r="AC656">
        <v>0</v>
      </c>
      <c r="AD656">
        <v>0</v>
      </c>
      <c r="AE656">
        <v>0</v>
      </c>
      <c r="AF656">
        <v>0</v>
      </c>
      <c r="AG656">
        <v>0</v>
      </c>
      <c r="AH656">
        <v>-423</v>
      </c>
      <c r="AI656">
        <v>-596</v>
      </c>
      <c r="AJ656">
        <v>-34</v>
      </c>
      <c r="AK656">
        <v>89175</v>
      </c>
      <c r="AL656">
        <v>2</v>
      </c>
      <c r="AM656">
        <v>-310</v>
      </c>
      <c r="AN656">
        <v>34</v>
      </c>
      <c r="AO656">
        <v>76995</v>
      </c>
      <c r="AP656">
        <v>-52</v>
      </c>
      <c r="AQ656">
        <v>-107</v>
      </c>
      <c r="AR656">
        <v>-551</v>
      </c>
      <c r="AS656">
        <v>18867</v>
      </c>
      <c r="AT656">
        <v>0</v>
      </c>
    </row>
    <row r="657" spans="1:46">
      <c r="A657" t="s">
        <v>84</v>
      </c>
      <c r="B657">
        <v>1</v>
      </c>
      <c r="C657" t="s">
        <v>622</v>
      </c>
      <c r="D657">
        <v>4009</v>
      </c>
      <c r="E657">
        <v>0</v>
      </c>
      <c r="F657">
        <v>0</v>
      </c>
      <c r="G657">
        <v>0</v>
      </c>
      <c r="H657">
        <v>0</v>
      </c>
      <c r="I657">
        <v>0</v>
      </c>
      <c r="J657">
        <v>0</v>
      </c>
      <c r="K657">
        <v>0</v>
      </c>
      <c r="L657">
        <v>0</v>
      </c>
      <c r="M657">
        <v>0</v>
      </c>
      <c r="N657">
        <v>0</v>
      </c>
      <c r="O657">
        <v>0</v>
      </c>
      <c r="P657">
        <v>0</v>
      </c>
      <c r="Q657">
        <v>0</v>
      </c>
      <c r="R657">
        <v>0</v>
      </c>
      <c r="S657">
        <v>0</v>
      </c>
      <c r="T657">
        <v>0</v>
      </c>
      <c r="U657">
        <v>0</v>
      </c>
      <c r="V657">
        <v>0</v>
      </c>
      <c r="W657">
        <v>0</v>
      </c>
      <c r="X657">
        <v>0</v>
      </c>
      <c r="Y657">
        <v>0</v>
      </c>
      <c r="Z657">
        <v>0</v>
      </c>
      <c r="AA657">
        <v>0</v>
      </c>
      <c r="AB657">
        <v>0</v>
      </c>
      <c r="AC657">
        <v>0</v>
      </c>
      <c r="AD657">
        <v>0</v>
      </c>
      <c r="AE657">
        <v>0</v>
      </c>
      <c r="AF657">
        <v>0</v>
      </c>
      <c r="AG657">
        <v>0</v>
      </c>
      <c r="AH657">
        <v>0</v>
      </c>
      <c r="AI657">
        <v>0</v>
      </c>
      <c r="AJ657">
        <v>-29</v>
      </c>
      <c r="AK657">
        <v>63485</v>
      </c>
      <c r="AL657">
        <v>0</v>
      </c>
      <c r="AM657">
        <v>-222</v>
      </c>
      <c r="AN657">
        <v>22</v>
      </c>
      <c r="AO657">
        <v>54816</v>
      </c>
      <c r="AP657">
        <v>-37</v>
      </c>
      <c r="AQ657">
        <v>-70</v>
      </c>
      <c r="AR657">
        <v>-399</v>
      </c>
      <c r="AS657">
        <v>13434</v>
      </c>
      <c r="AT657">
        <v>0</v>
      </c>
    </row>
    <row r="658" spans="1:46">
      <c r="A658" t="s">
        <v>84</v>
      </c>
      <c r="B658">
        <v>1</v>
      </c>
      <c r="C658" t="s">
        <v>622</v>
      </c>
      <c r="D658">
        <v>4010</v>
      </c>
      <c r="E658">
        <v>0</v>
      </c>
      <c r="F658">
        <v>0</v>
      </c>
      <c r="G658">
        <v>0</v>
      </c>
      <c r="H658">
        <v>0</v>
      </c>
      <c r="I658">
        <v>0</v>
      </c>
      <c r="J658">
        <v>0</v>
      </c>
      <c r="K658">
        <v>0</v>
      </c>
      <c r="L658">
        <v>0</v>
      </c>
      <c r="M658">
        <v>0</v>
      </c>
      <c r="N658">
        <v>0</v>
      </c>
      <c r="O658">
        <v>0</v>
      </c>
      <c r="P658">
        <v>0</v>
      </c>
      <c r="Q658">
        <v>0</v>
      </c>
      <c r="R658">
        <v>0</v>
      </c>
      <c r="S658">
        <v>0</v>
      </c>
      <c r="T658">
        <v>0</v>
      </c>
      <c r="U658">
        <v>0</v>
      </c>
      <c r="V658">
        <v>0</v>
      </c>
      <c r="W658">
        <v>0</v>
      </c>
      <c r="X658">
        <v>0</v>
      </c>
      <c r="Y658">
        <v>0</v>
      </c>
      <c r="Z658">
        <v>0</v>
      </c>
      <c r="AA658">
        <v>0</v>
      </c>
      <c r="AB658">
        <v>0</v>
      </c>
      <c r="AC658">
        <v>0</v>
      </c>
      <c r="AD658">
        <v>0</v>
      </c>
      <c r="AE658">
        <v>0</v>
      </c>
      <c r="AF658">
        <v>0</v>
      </c>
      <c r="AG658">
        <v>0</v>
      </c>
      <c r="AH658">
        <v>0</v>
      </c>
      <c r="AI658">
        <v>0</v>
      </c>
      <c r="AJ658">
        <v>0</v>
      </c>
      <c r="AK658">
        <v>0</v>
      </c>
      <c r="AL658">
        <v>0</v>
      </c>
      <c r="AM658">
        <v>0</v>
      </c>
      <c r="AN658">
        <v>0</v>
      </c>
      <c r="AO658">
        <v>0</v>
      </c>
      <c r="AP658">
        <v>0</v>
      </c>
      <c r="AQ658">
        <v>0</v>
      </c>
      <c r="AR658">
        <v>0</v>
      </c>
      <c r="AS658">
        <v>62000</v>
      </c>
      <c r="AT658">
        <v>0</v>
      </c>
    </row>
    <row r="659" spans="1:46">
      <c r="A659" t="s">
        <v>84</v>
      </c>
      <c r="B659">
        <v>1</v>
      </c>
      <c r="C659" t="s">
        <v>622</v>
      </c>
      <c r="D659">
        <v>4015</v>
      </c>
      <c r="E659">
        <v>0</v>
      </c>
      <c r="F659">
        <v>0</v>
      </c>
      <c r="G659">
        <v>0</v>
      </c>
      <c r="H659">
        <v>0</v>
      </c>
      <c r="I659">
        <v>0</v>
      </c>
      <c r="J659">
        <v>0</v>
      </c>
      <c r="K659">
        <v>0</v>
      </c>
      <c r="L659">
        <v>0</v>
      </c>
      <c r="M659">
        <v>0</v>
      </c>
      <c r="N659">
        <v>0</v>
      </c>
      <c r="O659">
        <v>0</v>
      </c>
      <c r="P659">
        <v>0</v>
      </c>
      <c r="Q659">
        <v>0</v>
      </c>
      <c r="R659">
        <v>0</v>
      </c>
      <c r="S659">
        <v>0</v>
      </c>
      <c r="T659">
        <v>0</v>
      </c>
      <c r="U659">
        <v>0</v>
      </c>
      <c r="V659">
        <v>0</v>
      </c>
      <c r="W659">
        <v>0</v>
      </c>
      <c r="X659">
        <v>0</v>
      </c>
      <c r="Y659">
        <v>0</v>
      </c>
      <c r="Z659">
        <v>0</v>
      </c>
      <c r="AA659">
        <v>0</v>
      </c>
      <c r="AB659">
        <v>0</v>
      </c>
      <c r="AC659">
        <v>0</v>
      </c>
      <c r="AD659">
        <v>0</v>
      </c>
      <c r="AE659">
        <v>0</v>
      </c>
      <c r="AF659">
        <v>0</v>
      </c>
      <c r="AG659">
        <v>0</v>
      </c>
      <c r="AH659">
        <v>0</v>
      </c>
      <c r="AI659">
        <v>0</v>
      </c>
      <c r="AJ659">
        <v>19132</v>
      </c>
      <c r="AK659">
        <v>0</v>
      </c>
      <c r="AL659">
        <v>868</v>
      </c>
      <c r="AM659">
        <v>0</v>
      </c>
      <c r="AN659">
        <v>0</v>
      </c>
      <c r="AO659">
        <v>0</v>
      </c>
      <c r="AP659">
        <v>0</v>
      </c>
      <c r="AQ659">
        <v>0</v>
      </c>
      <c r="AR659">
        <v>0</v>
      </c>
      <c r="AS659">
        <v>0</v>
      </c>
      <c r="AT659">
        <v>0</v>
      </c>
    </row>
    <row r="660" spans="1:46">
      <c r="A660" t="s">
        <v>84</v>
      </c>
      <c r="B660">
        <v>1</v>
      </c>
      <c r="C660" t="s">
        <v>622</v>
      </c>
      <c r="D660">
        <v>4020</v>
      </c>
      <c r="E660">
        <v>0</v>
      </c>
      <c r="F660">
        <v>0</v>
      </c>
      <c r="G660">
        <v>0</v>
      </c>
      <c r="H660">
        <v>0</v>
      </c>
      <c r="I660">
        <v>0</v>
      </c>
      <c r="J660">
        <v>0</v>
      </c>
      <c r="K660">
        <v>0</v>
      </c>
      <c r="L660">
        <v>0</v>
      </c>
      <c r="M660">
        <v>0</v>
      </c>
      <c r="N660">
        <v>0</v>
      </c>
      <c r="O660">
        <v>0</v>
      </c>
      <c r="P660">
        <v>0</v>
      </c>
      <c r="Q660">
        <v>0</v>
      </c>
      <c r="R660">
        <v>0</v>
      </c>
      <c r="S660">
        <v>0</v>
      </c>
      <c r="T660">
        <v>0</v>
      </c>
      <c r="U660">
        <v>0</v>
      </c>
      <c r="V660">
        <v>0</v>
      </c>
      <c r="W660">
        <v>0</v>
      </c>
      <c r="X660">
        <v>0</v>
      </c>
      <c r="Y660">
        <v>0</v>
      </c>
      <c r="Z660">
        <v>0</v>
      </c>
      <c r="AA660">
        <v>0</v>
      </c>
      <c r="AB660">
        <v>0</v>
      </c>
      <c r="AC660">
        <v>0</v>
      </c>
      <c r="AD660">
        <v>0</v>
      </c>
      <c r="AE660">
        <v>0</v>
      </c>
      <c r="AF660">
        <v>0</v>
      </c>
      <c r="AG660">
        <v>0</v>
      </c>
      <c r="AH660">
        <v>0</v>
      </c>
      <c r="AI660">
        <v>0</v>
      </c>
      <c r="AJ660">
        <v>0</v>
      </c>
      <c r="AK660">
        <v>0</v>
      </c>
      <c r="AL660">
        <v>0</v>
      </c>
      <c r="AM660">
        <v>4191</v>
      </c>
      <c r="AN660">
        <v>0</v>
      </c>
      <c r="AO660">
        <v>0</v>
      </c>
      <c r="AP660">
        <v>2794</v>
      </c>
      <c r="AQ660">
        <v>0</v>
      </c>
      <c r="AR660">
        <v>-985</v>
      </c>
      <c r="AS660">
        <v>0</v>
      </c>
      <c r="AT660">
        <v>0</v>
      </c>
    </row>
    <row r="661" spans="1:46">
      <c r="A661" t="s">
        <v>84</v>
      </c>
      <c r="B661">
        <v>1</v>
      </c>
      <c r="C661" t="s">
        <v>622</v>
      </c>
      <c r="D661">
        <v>4021</v>
      </c>
      <c r="E661">
        <v>0</v>
      </c>
      <c r="F661">
        <v>0</v>
      </c>
      <c r="G661">
        <v>0</v>
      </c>
      <c r="H661">
        <v>0</v>
      </c>
      <c r="I661">
        <v>0</v>
      </c>
      <c r="J661">
        <v>0</v>
      </c>
      <c r="K661">
        <v>0</v>
      </c>
      <c r="L661">
        <v>0</v>
      </c>
      <c r="M661">
        <v>0</v>
      </c>
      <c r="N661">
        <v>0</v>
      </c>
      <c r="O661">
        <v>0</v>
      </c>
      <c r="P661">
        <v>0</v>
      </c>
      <c r="Q661">
        <v>0</v>
      </c>
      <c r="R661">
        <v>0</v>
      </c>
      <c r="S661">
        <v>0</v>
      </c>
      <c r="T661">
        <v>0</v>
      </c>
      <c r="U661">
        <v>0</v>
      </c>
      <c r="V661">
        <v>0</v>
      </c>
      <c r="W661">
        <v>0</v>
      </c>
      <c r="X661">
        <v>0</v>
      </c>
      <c r="Y661">
        <v>0</v>
      </c>
      <c r="Z661">
        <v>0</v>
      </c>
      <c r="AA661">
        <v>0</v>
      </c>
      <c r="AB661">
        <v>0</v>
      </c>
      <c r="AC661">
        <v>0</v>
      </c>
      <c r="AD661">
        <v>0</v>
      </c>
      <c r="AE661">
        <v>0</v>
      </c>
      <c r="AF661">
        <v>0</v>
      </c>
      <c r="AG661">
        <v>0</v>
      </c>
      <c r="AH661">
        <v>0</v>
      </c>
      <c r="AI661">
        <v>0</v>
      </c>
      <c r="AJ661">
        <v>0</v>
      </c>
      <c r="AK661">
        <v>0</v>
      </c>
      <c r="AL661">
        <v>0</v>
      </c>
      <c r="AM661">
        <v>4250</v>
      </c>
      <c r="AN661">
        <v>0</v>
      </c>
      <c r="AO661">
        <v>0</v>
      </c>
      <c r="AP661">
        <v>4250</v>
      </c>
      <c r="AQ661">
        <v>0</v>
      </c>
      <c r="AR661">
        <v>0</v>
      </c>
      <c r="AS661">
        <v>0</v>
      </c>
      <c r="AT661">
        <v>0</v>
      </c>
    </row>
    <row r="662" spans="1:46">
      <c r="A662" t="s">
        <v>84</v>
      </c>
      <c r="B662">
        <v>1</v>
      </c>
      <c r="C662" t="s">
        <v>622</v>
      </c>
      <c r="D662">
        <v>4022</v>
      </c>
      <c r="E662">
        <v>0</v>
      </c>
      <c r="F662">
        <v>0</v>
      </c>
      <c r="G662">
        <v>0</v>
      </c>
      <c r="H662">
        <v>0</v>
      </c>
      <c r="I662">
        <v>0</v>
      </c>
      <c r="J662">
        <v>0</v>
      </c>
      <c r="K662">
        <v>0</v>
      </c>
      <c r="L662">
        <v>0</v>
      </c>
      <c r="M662">
        <v>0</v>
      </c>
      <c r="N662">
        <v>0</v>
      </c>
      <c r="O662">
        <v>0</v>
      </c>
      <c r="P662">
        <v>0</v>
      </c>
      <c r="Q662">
        <v>0</v>
      </c>
      <c r="R662">
        <v>0</v>
      </c>
      <c r="S662">
        <v>0</v>
      </c>
      <c r="T662">
        <v>0</v>
      </c>
      <c r="U662">
        <v>0</v>
      </c>
      <c r="V662">
        <v>0</v>
      </c>
      <c r="W662">
        <v>0</v>
      </c>
      <c r="X662">
        <v>0</v>
      </c>
      <c r="Y662">
        <v>0</v>
      </c>
      <c r="Z662">
        <v>0</v>
      </c>
      <c r="AA662">
        <v>0</v>
      </c>
      <c r="AB662">
        <v>0</v>
      </c>
      <c r="AC662">
        <v>0</v>
      </c>
      <c r="AD662">
        <v>0</v>
      </c>
      <c r="AE662">
        <v>0</v>
      </c>
      <c r="AF662">
        <v>0</v>
      </c>
      <c r="AG662">
        <v>0</v>
      </c>
      <c r="AH662">
        <v>0</v>
      </c>
      <c r="AI662">
        <v>0</v>
      </c>
      <c r="AJ662">
        <v>0</v>
      </c>
      <c r="AK662">
        <v>0</v>
      </c>
      <c r="AL662">
        <v>0</v>
      </c>
      <c r="AM662">
        <v>1750</v>
      </c>
      <c r="AN662">
        <v>0</v>
      </c>
      <c r="AO662">
        <v>0</v>
      </c>
      <c r="AP662">
        <v>1750</v>
      </c>
      <c r="AQ662">
        <v>0</v>
      </c>
      <c r="AR662">
        <v>0</v>
      </c>
      <c r="AS662">
        <v>0</v>
      </c>
      <c r="AT662">
        <v>0</v>
      </c>
    </row>
    <row r="663" spans="1:46">
      <c r="A663" t="s">
        <v>84</v>
      </c>
      <c r="B663">
        <v>1</v>
      </c>
      <c r="C663" t="s">
        <v>622</v>
      </c>
      <c r="D663">
        <v>4027</v>
      </c>
      <c r="E663">
        <v>0</v>
      </c>
      <c r="F663">
        <v>0</v>
      </c>
      <c r="G663">
        <v>0</v>
      </c>
      <c r="H663">
        <v>0</v>
      </c>
      <c r="I663">
        <v>0</v>
      </c>
      <c r="J663">
        <v>0</v>
      </c>
      <c r="K663">
        <v>0</v>
      </c>
      <c r="L663">
        <v>0</v>
      </c>
      <c r="M663">
        <v>0</v>
      </c>
      <c r="N663">
        <v>0</v>
      </c>
      <c r="O663">
        <v>0</v>
      </c>
      <c r="P663">
        <v>0</v>
      </c>
      <c r="Q663">
        <v>0</v>
      </c>
      <c r="R663">
        <v>0</v>
      </c>
      <c r="S663">
        <v>0</v>
      </c>
      <c r="T663">
        <v>0</v>
      </c>
      <c r="U663">
        <v>0</v>
      </c>
      <c r="V663">
        <v>0</v>
      </c>
      <c r="W663">
        <v>0</v>
      </c>
      <c r="X663">
        <v>0</v>
      </c>
      <c r="Y663">
        <v>0</v>
      </c>
      <c r="Z663">
        <v>0</v>
      </c>
      <c r="AA663">
        <v>0</v>
      </c>
      <c r="AB663">
        <v>0</v>
      </c>
      <c r="AC663">
        <v>0</v>
      </c>
      <c r="AD663">
        <v>0</v>
      </c>
      <c r="AE663">
        <v>0</v>
      </c>
      <c r="AF663">
        <v>0</v>
      </c>
      <c r="AG663">
        <v>0</v>
      </c>
      <c r="AH663">
        <v>0</v>
      </c>
      <c r="AI663">
        <v>30640</v>
      </c>
      <c r="AJ663">
        <v>0</v>
      </c>
      <c r="AK663">
        <v>0</v>
      </c>
      <c r="AL663">
        <v>0</v>
      </c>
      <c r="AM663">
        <v>0</v>
      </c>
      <c r="AN663">
        <v>0</v>
      </c>
      <c r="AO663">
        <v>0</v>
      </c>
      <c r="AP663">
        <v>0</v>
      </c>
      <c r="AQ663">
        <v>0</v>
      </c>
      <c r="AR663">
        <v>0</v>
      </c>
      <c r="AS663">
        <v>0</v>
      </c>
      <c r="AT663">
        <v>0</v>
      </c>
    </row>
    <row r="664" spans="1:46">
      <c r="A664" t="s">
        <v>84</v>
      </c>
      <c r="B664">
        <v>1</v>
      </c>
      <c r="C664" t="s">
        <v>622</v>
      </c>
      <c r="D664">
        <v>4041</v>
      </c>
      <c r="E664">
        <v>0</v>
      </c>
      <c r="F664">
        <v>0</v>
      </c>
      <c r="G664">
        <v>0</v>
      </c>
      <c r="H664">
        <v>0</v>
      </c>
      <c r="I664">
        <v>0</v>
      </c>
      <c r="J664">
        <v>0</v>
      </c>
      <c r="K664">
        <v>0</v>
      </c>
      <c r="L664">
        <v>0</v>
      </c>
      <c r="M664">
        <v>0</v>
      </c>
      <c r="N664">
        <v>0</v>
      </c>
      <c r="O664">
        <v>0</v>
      </c>
      <c r="P664">
        <v>0</v>
      </c>
      <c r="Q664">
        <v>0</v>
      </c>
      <c r="R664">
        <v>0</v>
      </c>
      <c r="S664">
        <v>0</v>
      </c>
      <c r="T664">
        <v>0</v>
      </c>
      <c r="U664">
        <v>0</v>
      </c>
      <c r="V664">
        <v>0</v>
      </c>
      <c r="W664">
        <v>0</v>
      </c>
      <c r="X664">
        <v>0</v>
      </c>
      <c r="Y664">
        <v>0</v>
      </c>
      <c r="Z664">
        <v>0</v>
      </c>
      <c r="AA664">
        <v>0</v>
      </c>
      <c r="AB664">
        <v>0</v>
      </c>
      <c r="AC664">
        <v>0</v>
      </c>
      <c r="AD664">
        <v>0</v>
      </c>
      <c r="AE664">
        <v>0</v>
      </c>
      <c r="AF664">
        <v>0</v>
      </c>
      <c r="AG664">
        <v>0</v>
      </c>
      <c r="AH664">
        <v>0</v>
      </c>
      <c r="AI664">
        <v>0</v>
      </c>
      <c r="AJ664">
        <v>0</v>
      </c>
      <c r="AK664">
        <v>548</v>
      </c>
      <c r="AL664">
        <v>0</v>
      </c>
      <c r="AM664">
        <v>22595</v>
      </c>
      <c r="AN664">
        <v>0</v>
      </c>
      <c r="AO664">
        <v>2035</v>
      </c>
      <c r="AP664">
        <v>3784</v>
      </c>
      <c r="AQ664">
        <v>823</v>
      </c>
      <c r="AR664">
        <v>1996</v>
      </c>
      <c r="AS664">
        <v>219</v>
      </c>
      <c r="AT664">
        <v>0</v>
      </c>
    </row>
    <row r="665" spans="1:46">
      <c r="A665" t="s">
        <v>84</v>
      </c>
      <c r="B665">
        <v>1</v>
      </c>
      <c r="C665" t="s">
        <v>622</v>
      </c>
      <c r="D665">
        <v>4045</v>
      </c>
      <c r="E665">
        <v>0</v>
      </c>
      <c r="F665">
        <v>0</v>
      </c>
      <c r="G665">
        <v>0</v>
      </c>
      <c r="H665">
        <v>0</v>
      </c>
      <c r="I665">
        <v>0</v>
      </c>
      <c r="J665">
        <v>0</v>
      </c>
      <c r="K665">
        <v>0</v>
      </c>
      <c r="L665">
        <v>0</v>
      </c>
      <c r="M665">
        <v>0</v>
      </c>
      <c r="N665">
        <v>0</v>
      </c>
      <c r="O665">
        <v>0</v>
      </c>
      <c r="P665">
        <v>0</v>
      </c>
      <c r="Q665">
        <v>0</v>
      </c>
      <c r="R665">
        <v>0</v>
      </c>
      <c r="S665">
        <v>0</v>
      </c>
      <c r="T665">
        <v>0</v>
      </c>
      <c r="U665">
        <v>0</v>
      </c>
      <c r="V665">
        <v>0</v>
      </c>
      <c r="W665">
        <v>0</v>
      </c>
      <c r="X665">
        <v>0</v>
      </c>
      <c r="Y665">
        <v>0</v>
      </c>
      <c r="Z665">
        <v>0</v>
      </c>
      <c r="AA665">
        <v>0</v>
      </c>
      <c r="AB665">
        <v>0</v>
      </c>
      <c r="AC665">
        <v>0</v>
      </c>
      <c r="AD665">
        <v>0</v>
      </c>
      <c r="AE665">
        <v>0</v>
      </c>
      <c r="AF665">
        <v>0</v>
      </c>
      <c r="AG665">
        <v>0</v>
      </c>
      <c r="AH665">
        <v>2874</v>
      </c>
      <c r="AI665">
        <v>2874</v>
      </c>
      <c r="AJ665">
        <v>2874</v>
      </c>
      <c r="AK665">
        <v>2874</v>
      </c>
      <c r="AL665">
        <v>2874</v>
      </c>
      <c r="AM665">
        <v>2874</v>
      </c>
      <c r="AN665">
        <v>2874</v>
      </c>
      <c r="AO665">
        <v>2874</v>
      </c>
      <c r="AP665">
        <v>2874</v>
      </c>
      <c r="AQ665">
        <v>2874</v>
      </c>
      <c r="AR665">
        <v>2874</v>
      </c>
      <c r="AS665">
        <v>2879</v>
      </c>
      <c r="AT665">
        <v>0</v>
      </c>
    </row>
    <row r="666" spans="1:46">
      <c r="A666" t="s">
        <v>84</v>
      </c>
      <c r="B666">
        <v>1</v>
      </c>
      <c r="C666" t="s">
        <v>622</v>
      </c>
      <c r="D666">
        <v>4046</v>
      </c>
      <c r="E666">
        <v>0</v>
      </c>
      <c r="F666">
        <v>0</v>
      </c>
      <c r="G666">
        <v>0</v>
      </c>
      <c r="H666">
        <v>0</v>
      </c>
      <c r="I666">
        <v>0</v>
      </c>
      <c r="J666">
        <v>0</v>
      </c>
      <c r="K666">
        <v>0</v>
      </c>
      <c r="L666">
        <v>0</v>
      </c>
      <c r="M666">
        <v>0</v>
      </c>
      <c r="N666">
        <v>0</v>
      </c>
      <c r="O666">
        <v>0</v>
      </c>
      <c r="P666">
        <v>0</v>
      </c>
      <c r="Q666">
        <v>0</v>
      </c>
      <c r="R666">
        <v>0</v>
      </c>
      <c r="S666">
        <v>0</v>
      </c>
      <c r="T666">
        <v>0</v>
      </c>
      <c r="U666">
        <v>0</v>
      </c>
      <c r="V666">
        <v>0</v>
      </c>
      <c r="W666">
        <v>0</v>
      </c>
      <c r="X666">
        <v>0</v>
      </c>
      <c r="Y666">
        <v>0</v>
      </c>
      <c r="Z666">
        <v>0</v>
      </c>
      <c r="AA666">
        <v>0</v>
      </c>
      <c r="AB666">
        <v>0</v>
      </c>
      <c r="AC666">
        <v>0</v>
      </c>
      <c r="AD666">
        <v>0</v>
      </c>
      <c r="AE666">
        <v>0</v>
      </c>
      <c r="AF666">
        <v>0</v>
      </c>
      <c r="AG666">
        <v>0</v>
      </c>
      <c r="AH666">
        <v>0</v>
      </c>
      <c r="AI666">
        <v>0</v>
      </c>
      <c r="AJ666">
        <v>0</v>
      </c>
      <c r="AK666">
        <v>341</v>
      </c>
      <c r="AL666">
        <v>3975</v>
      </c>
      <c r="AM666">
        <v>0</v>
      </c>
      <c r="AN666">
        <v>1022</v>
      </c>
      <c r="AO666">
        <v>6516</v>
      </c>
      <c r="AP666">
        <v>0</v>
      </c>
      <c r="AQ666">
        <v>0</v>
      </c>
      <c r="AR666">
        <v>1646</v>
      </c>
      <c r="AS666">
        <v>0</v>
      </c>
      <c r="AT666">
        <v>0</v>
      </c>
    </row>
    <row r="667" spans="1:46">
      <c r="A667" t="s">
        <v>84</v>
      </c>
      <c r="B667">
        <v>1</v>
      </c>
      <c r="C667" t="s">
        <v>622</v>
      </c>
      <c r="D667">
        <v>4050</v>
      </c>
      <c r="E667">
        <v>0</v>
      </c>
      <c r="F667">
        <v>0</v>
      </c>
      <c r="G667">
        <v>0</v>
      </c>
      <c r="H667">
        <v>0</v>
      </c>
      <c r="I667">
        <v>0</v>
      </c>
      <c r="J667">
        <v>0</v>
      </c>
      <c r="K667">
        <v>0</v>
      </c>
      <c r="L667">
        <v>0</v>
      </c>
      <c r="M667">
        <v>0</v>
      </c>
      <c r="N667">
        <v>0</v>
      </c>
      <c r="O667">
        <v>0</v>
      </c>
      <c r="P667">
        <v>0</v>
      </c>
      <c r="Q667">
        <v>0</v>
      </c>
      <c r="R667">
        <v>0</v>
      </c>
      <c r="S667">
        <v>0</v>
      </c>
      <c r="T667">
        <v>0</v>
      </c>
      <c r="U667">
        <v>0</v>
      </c>
      <c r="V667">
        <v>0</v>
      </c>
      <c r="W667">
        <v>0</v>
      </c>
      <c r="X667">
        <v>0</v>
      </c>
      <c r="Y667">
        <v>0</v>
      </c>
      <c r="Z667">
        <v>0</v>
      </c>
      <c r="AA667">
        <v>0</v>
      </c>
      <c r="AB667">
        <v>0</v>
      </c>
      <c r="AC667">
        <v>0</v>
      </c>
      <c r="AD667">
        <v>0</v>
      </c>
      <c r="AE667">
        <v>0</v>
      </c>
      <c r="AF667">
        <v>0</v>
      </c>
      <c r="AG667">
        <v>0</v>
      </c>
      <c r="AH667">
        <v>767</v>
      </c>
      <c r="AI667">
        <v>767</v>
      </c>
      <c r="AJ667">
        <v>767</v>
      </c>
      <c r="AK667">
        <v>767</v>
      </c>
      <c r="AL667">
        <v>767</v>
      </c>
      <c r="AM667">
        <v>767</v>
      </c>
      <c r="AN667">
        <v>767</v>
      </c>
      <c r="AO667">
        <v>767</v>
      </c>
      <c r="AP667">
        <v>767</v>
      </c>
      <c r="AQ667">
        <v>767</v>
      </c>
      <c r="AR667">
        <v>767</v>
      </c>
      <c r="AS667">
        <v>763</v>
      </c>
      <c r="AT667">
        <v>0</v>
      </c>
    </row>
    <row r="668" spans="1:46">
      <c r="A668" t="s">
        <v>84</v>
      </c>
      <c r="B668">
        <v>1</v>
      </c>
      <c r="C668" t="s">
        <v>622</v>
      </c>
      <c r="D668">
        <v>4070</v>
      </c>
      <c r="E668">
        <v>0</v>
      </c>
      <c r="F668">
        <v>0</v>
      </c>
      <c r="G668">
        <v>0</v>
      </c>
      <c r="H668">
        <v>0</v>
      </c>
      <c r="I668">
        <v>0</v>
      </c>
      <c r="J668">
        <v>0</v>
      </c>
      <c r="K668">
        <v>0</v>
      </c>
      <c r="L668">
        <v>0</v>
      </c>
      <c r="M668">
        <v>0</v>
      </c>
      <c r="N668">
        <v>0</v>
      </c>
      <c r="O668">
        <v>0</v>
      </c>
      <c r="P668">
        <v>0</v>
      </c>
      <c r="Q668">
        <v>0</v>
      </c>
      <c r="R668">
        <v>0</v>
      </c>
      <c r="S668">
        <v>0</v>
      </c>
      <c r="T668">
        <v>0</v>
      </c>
      <c r="U668">
        <v>0</v>
      </c>
      <c r="V668">
        <v>0</v>
      </c>
      <c r="W668">
        <v>0</v>
      </c>
      <c r="X668">
        <v>0</v>
      </c>
      <c r="Y668">
        <v>0</v>
      </c>
      <c r="Z668">
        <v>0</v>
      </c>
      <c r="AA668">
        <v>0</v>
      </c>
      <c r="AB668">
        <v>0</v>
      </c>
      <c r="AC668">
        <v>0</v>
      </c>
      <c r="AD668">
        <v>0</v>
      </c>
      <c r="AE668">
        <v>0</v>
      </c>
      <c r="AF668">
        <v>0</v>
      </c>
      <c r="AG668">
        <v>0</v>
      </c>
      <c r="AH668">
        <v>-246</v>
      </c>
      <c r="AI668">
        <v>-346</v>
      </c>
      <c r="AJ668">
        <v>-36</v>
      </c>
      <c r="AK668">
        <v>91042</v>
      </c>
      <c r="AL668">
        <v>-1</v>
      </c>
      <c r="AM668">
        <v>-317</v>
      </c>
      <c r="AN668">
        <v>34</v>
      </c>
      <c r="AO668">
        <v>78607</v>
      </c>
      <c r="AP668">
        <v>-53</v>
      </c>
      <c r="AQ668">
        <v>-381</v>
      </c>
      <c r="AR668">
        <v>-564</v>
      </c>
      <c r="AS668">
        <v>19261</v>
      </c>
      <c r="AT668">
        <v>0</v>
      </c>
    </row>
    <row r="669" spans="1:46">
      <c r="A669" t="s">
        <v>84</v>
      </c>
      <c r="B669">
        <v>1</v>
      </c>
      <c r="C669" t="s">
        <v>622</v>
      </c>
      <c r="D669">
        <v>4091</v>
      </c>
      <c r="E669">
        <v>0</v>
      </c>
      <c r="F669">
        <v>0</v>
      </c>
      <c r="G669">
        <v>0</v>
      </c>
      <c r="H669">
        <v>0</v>
      </c>
      <c r="I669">
        <v>0</v>
      </c>
      <c r="J669">
        <v>0</v>
      </c>
      <c r="K669">
        <v>0</v>
      </c>
      <c r="L669">
        <v>0</v>
      </c>
      <c r="M669">
        <v>0</v>
      </c>
      <c r="N669">
        <v>0</v>
      </c>
      <c r="O669">
        <v>0</v>
      </c>
      <c r="P669">
        <v>0</v>
      </c>
      <c r="Q669">
        <v>0</v>
      </c>
      <c r="R669">
        <v>0</v>
      </c>
      <c r="S669">
        <v>0</v>
      </c>
      <c r="T669">
        <v>0</v>
      </c>
      <c r="U669">
        <v>0</v>
      </c>
      <c r="V669">
        <v>0</v>
      </c>
      <c r="W669">
        <v>0</v>
      </c>
      <c r="X669">
        <v>0</v>
      </c>
      <c r="Y669">
        <v>0</v>
      </c>
      <c r="Z669">
        <v>0</v>
      </c>
      <c r="AA669">
        <v>0</v>
      </c>
      <c r="AB669">
        <v>0</v>
      </c>
      <c r="AC669">
        <v>0</v>
      </c>
      <c r="AD669">
        <v>0</v>
      </c>
      <c r="AE669">
        <v>0</v>
      </c>
      <c r="AF669">
        <v>0</v>
      </c>
      <c r="AG669">
        <v>0</v>
      </c>
      <c r="AH669">
        <v>0</v>
      </c>
      <c r="AI669">
        <v>8840</v>
      </c>
      <c r="AJ669">
        <v>0</v>
      </c>
      <c r="AK669">
        <v>0</v>
      </c>
      <c r="AL669">
        <v>0</v>
      </c>
      <c r="AM669">
        <v>0</v>
      </c>
      <c r="AN669">
        <v>0</v>
      </c>
      <c r="AO669">
        <v>0</v>
      </c>
      <c r="AP669">
        <v>0</v>
      </c>
      <c r="AQ669">
        <v>0</v>
      </c>
      <c r="AR669">
        <v>0</v>
      </c>
      <c r="AS669">
        <v>0</v>
      </c>
      <c r="AT669">
        <v>0</v>
      </c>
    </row>
    <row r="670" spans="1:46">
      <c r="A670" t="s">
        <v>84</v>
      </c>
      <c r="B670">
        <v>1</v>
      </c>
      <c r="C670" t="s">
        <v>622</v>
      </c>
      <c r="D670">
        <v>5001</v>
      </c>
      <c r="E670">
        <v>0</v>
      </c>
      <c r="F670">
        <v>0</v>
      </c>
      <c r="G670">
        <v>0</v>
      </c>
      <c r="H670">
        <v>0</v>
      </c>
      <c r="I670">
        <v>0</v>
      </c>
      <c r="J670">
        <v>0</v>
      </c>
      <c r="K670">
        <v>0</v>
      </c>
      <c r="L670">
        <v>0</v>
      </c>
      <c r="M670">
        <v>0</v>
      </c>
      <c r="N670">
        <v>0</v>
      </c>
      <c r="O670">
        <v>0</v>
      </c>
      <c r="P670">
        <v>0</v>
      </c>
      <c r="Q670">
        <v>0</v>
      </c>
      <c r="R670">
        <v>0</v>
      </c>
      <c r="S670">
        <v>0</v>
      </c>
      <c r="T670">
        <v>0</v>
      </c>
      <c r="U670">
        <v>0</v>
      </c>
      <c r="V670">
        <v>0</v>
      </c>
      <c r="W670">
        <v>0</v>
      </c>
      <c r="X670">
        <v>0</v>
      </c>
      <c r="Y670">
        <v>0</v>
      </c>
      <c r="Z670">
        <v>0</v>
      </c>
      <c r="AA670">
        <v>0</v>
      </c>
      <c r="AB670">
        <v>0</v>
      </c>
      <c r="AC670">
        <v>0</v>
      </c>
      <c r="AD670">
        <v>0</v>
      </c>
      <c r="AE670">
        <v>0</v>
      </c>
      <c r="AF670">
        <v>0</v>
      </c>
      <c r="AG670">
        <v>0</v>
      </c>
      <c r="AH670">
        <v>22017</v>
      </c>
      <c r="AI670">
        <v>23065</v>
      </c>
      <c r="AJ670">
        <v>24114</v>
      </c>
      <c r="AK670">
        <v>20969</v>
      </c>
      <c r="AL670">
        <v>24114</v>
      </c>
      <c r="AM670">
        <v>23065</v>
      </c>
      <c r="AN670">
        <v>22017</v>
      </c>
      <c r="AO670">
        <v>24114</v>
      </c>
      <c r="AP670">
        <v>20969</v>
      </c>
      <c r="AQ670">
        <v>22017</v>
      </c>
      <c r="AR670">
        <v>23065</v>
      </c>
      <c r="AS670">
        <v>47850.41</v>
      </c>
      <c r="AT670">
        <v>0</v>
      </c>
    </row>
    <row r="671" spans="1:46">
      <c r="A671" t="s">
        <v>84</v>
      </c>
      <c r="B671">
        <v>1</v>
      </c>
      <c r="C671" t="s">
        <v>622</v>
      </c>
      <c r="D671">
        <v>5002</v>
      </c>
      <c r="E671">
        <v>0</v>
      </c>
      <c r="F671">
        <v>0</v>
      </c>
      <c r="G671">
        <v>0</v>
      </c>
      <c r="H671">
        <v>0</v>
      </c>
      <c r="I671">
        <v>0</v>
      </c>
      <c r="J671">
        <v>0</v>
      </c>
      <c r="K671">
        <v>0</v>
      </c>
      <c r="L671">
        <v>0</v>
      </c>
      <c r="M671">
        <v>0</v>
      </c>
      <c r="N671">
        <v>0</v>
      </c>
      <c r="O671">
        <v>0</v>
      </c>
      <c r="P671">
        <v>0</v>
      </c>
      <c r="Q671">
        <v>0</v>
      </c>
      <c r="R671">
        <v>0</v>
      </c>
      <c r="S671">
        <v>0</v>
      </c>
      <c r="T671">
        <v>0</v>
      </c>
      <c r="U671">
        <v>0</v>
      </c>
      <c r="V671">
        <v>0</v>
      </c>
      <c r="W671">
        <v>0</v>
      </c>
      <c r="X671">
        <v>0</v>
      </c>
      <c r="Y671">
        <v>0</v>
      </c>
      <c r="Z671">
        <v>0</v>
      </c>
      <c r="AA671">
        <v>0</v>
      </c>
      <c r="AB671">
        <v>0</v>
      </c>
      <c r="AC671">
        <v>0</v>
      </c>
      <c r="AD671">
        <v>0</v>
      </c>
      <c r="AE671">
        <v>0</v>
      </c>
      <c r="AF671">
        <v>0</v>
      </c>
      <c r="AG671">
        <v>0</v>
      </c>
      <c r="AH671">
        <v>2380</v>
      </c>
      <c r="AI671">
        <v>2493</v>
      </c>
      <c r="AJ671">
        <v>2607</v>
      </c>
      <c r="AK671">
        <v>2267</v>
      </c>
      <c r="AL671">
        <v>2607</v>
      </c>
      <c r="AM671">
        <v>2493</v>
      </c>
      <c r="AN671">
        <v>2380</v>
      </c>
      <c r="AO671">
        <v>2607</v>
      </c>
      <c r="AP671">
        <v>2267</v>
      </c>
      <c r="AQ671">
        <v>2380</v>
      </c>
      <c r="AR671">
        <v>2493</v>
      </c>
      <c r="AS671">
        <v>5170.07</v>
      </c>
      <c r="AT671">
        <v>0</v>
      </c>
    </row>
    <row r="672" spans="1:46">
      <c r="A672" t="s">
        <v>84</v>
      </c>
      <c r="B672">
        <v>1</v>
      </c>
      <c r="C672" t="s">
        <v>622</v>
      </c>
      <c r="D672">
        <v>5010</v>
      </c>
      <c r="E672">
        <v>0</v>
      </c>
      <c r="F672">
        <v>0</v>
      </c>
      <c r="G672">
        <v>0</v>
      </c>
      <c r="H672">
        <v>0</v>
      </c>
      <c r="I672">
        <v>0</v>
      </c>
      <c r="J672">
        <v>0</v>
      </c>
      <c r="K672">
        <v>0</v>
      </c>
      <c r="L672">
        <v>0</v>
      </c>
      <c r="M672">
        <v>0</v>
      </c>
      <c r="N672">
        <v>0</v>
      </c>
      <c r="O672">
        <v>0</v>
      </c>
      <c r="P672">
        <v>0</v>
      </c>
      <c r="Q672">
        <v>0</v>
      </c>
      <c r="R672">
        <v>0</v>
      </c>
      <c r="S672">
        <v>0</v>
      </c>
      <c r="T672">
        <v>0</v>
      </c>
      <c r="U672">
        <v>0</v>
      </c>
      <c r="V672">
        <v>0</v>
      </c>
      <c r="W672">
        <v>0</v>
      </c>
      <c r="X672">
        <v>0</v>
      </c>
      <c r="Y672">
        <v>0</v>
      </c>
      <c r="Z672">
        <v>0</v>
      </c>
      <c r="AA672">
        <v>0</v>
      </c>
      <c r="AB672">
        <v>0</v>
      </c>
      <c r="AC672">
        <v>0</v>
      </c>
      <c r="AD672">
        <v>0</v>
      </c>
      <c r="AE672">
        <v>0</v>
      </c>
      <c r="AF672">
        <v>0</v>
      </c>
      <c r="AG672">
        <v>0</v>
      </c>
      <c r="AH672">
        <v>52</v>
      </c>
      <c r="AI672">
        <v>52</v>
      </c>
      <c r="AJ672">
        <v>52</v>
      </c>
      <c r="AK672">
        <v>52</v>
      </c>
      <c r="AL672">
        <v>52</v>
      </c>
      <c r="AM672">
        <v>52</v>
      </c>
      <c r="AN672">
        <v>52</v>
      </c>
      <c r="AO672">
        <v>52</v>
      </c>
      <c r="AP672">
        <v>52</v>
      </c>
      <c r="AQ672">
        <v>52</v>
      </c>
      <c r="AR672">
        <v>52</v>
      </c>
      <c r="AS672">
        <v>53</v>
      </c>
      <c r="AT672">
        <v>0</v>
      </c>
    </row>
    <row r="673" spans="1:46">
      <c r="A673" t="s">
        <v>84</v>
      </c>
      <c r="B673">
        <v>1</v>
      </c>
      <c r="C673" t="s">
        <v>622</v>
      </c>
      <c r="D673">
        <v>5011</v>
      </c>
      <c r="E673">
        <v>0</v>
      </c>
      <c r="F673">
        <v>0</v>
      </c>
      <c r="G673">
        <v>0</v>
      </c>
      <c r="H673">
        <v>0</v>
      </c>
      <c r="I673">
        <v>0</v>
      </c>
      <c r="J673">
        <v>0</v>
      </c>
      <c r="K673">
        <v>0</v>
      </c>
      <c r="L673">
        <v>0</v>
      </c>
      <c r="M673">
        <v>0</v>
      </c>
      <c r="N673">
        <v>0</v>
      </c>
      <c r="O673">
        <v>0</v>
      </c>
      <c r="P673">
        <v>0</v>
      </c>
      <c r="Q673">
        <v>0</v>
      </c>
      <c r="R673">
        <v>0</v>
      </c>
      <c r="S673">
        <v>0</v>
      </c>
      <c r="T673">
        <v>0</v>
      </c>
      <c r="U673">
        <v>0</v>
      </c>
      <c r="V673">
        <v>0</v>
      </c>
      <c r="W673">
        <v>0</v>
      </c>
      <c r="X673">
        <v>0</v>
      </c>
      <c r="Y673">
        <v>0</v>
      </c>
      <c r="Z673">
        <v>0</v>
      </c>
      <c r="AA673">
        <v>0</v>
      </c>
      <c r="AB673">
        <v>0</v>
      </c>
      <c r="AC673">
        <v>0</v>
      </c>
      <c r="AD673">
        <v>0</v>
      </c>
      <c r="AE673">
        <v>0</v>
      </c>
      <c r="AF673">
        <v>0</v>
      </c>
      <c r="AG673">
        <v>0</v>
      </c>
      <c r="AH673">
        <v>52</v>
      </c>
      <c r="AI673">
        <v>52</v>
      </c>
      <c r="AJ673">
        <v>52</v>
      </c>
      <c r="AK673">
        <v>52</v>
      </c>
      <c r="AL673">
        <v>52</v>
      </c>
      <c r="AM673">
        <v>52</v>
      </c>
      <c r="AN673">
        <v>52</v>
      </c>
      <c r="AO673">
        <v>52</v>
      </c>
      <c r="AP673">
        <v>52</v>
      </c>
      <c r="AQ673">
        <v>52</v>
      </c>
      <c r="AR673">
        <v>52</v>
      </c>
      <c r="AS673">
        <v>53</v>
      </c>
      <c r="AT673">
        <v>0</v>
      </c>
    </row>
    <row r="674" spans="1:46">
      <c r="A674" t="s">
        <v>84</v>
      </c>
      <c r="B674">
        <v>1</v>
      </c>
      <c r="C674" t="s">
        <v>622</v>
      </c>
      <c r="D674">
        <v>5013</v>
      </c>
      <c r="E674">
        <v>0</v>
      </c>
      <c r="F674">
        <v>0</v>
      </c>
      <c r="G674">
        <v>0</v>
      </c>
      <c r="H674">
        <v>0</v>
      </c>
      <c r="I674">
        <v>0</v>
      </c>
      <c r="J674">
        <v>0</v>
      </c>
      <c r="K674">
        <v>0</v>
      </c>
      <c r="L674">
        <v>0</v>
      </c>
      <c r="M674">
        <v>0</v>
      </c>
      <c r="N674">
        <v>0</v>
      </c>
      <c r="O674">
        <v>0</v>
      </c>
      <c r="P674">
        <v>0</v>
      </c>
      <c r="Q674">
        <v>0</v>
      </c>
      <c r="R674">
        <v>0</v>
      </c>
      <c r="S674">
        <v>0</v>
      </c>
      <c r="T674">
        <v>0</v>
      </c>
      <c r="U674">
        <v>0</v>
      </c>
      <c r="V674">
        <v>0</v>
      </c>
      <c r="W674">
        <v>0</v>
      </c>
      <c r="X674">
        <v>0</v>
      </c>
      <c r="Y674">
        <v>0</v>
      </c>
      <c r="Z674">
        <v>0</v>
      </c>
      <c r="AA674">
        <v>0</v>
      </c>
      <c r="AB674">
        <v>0</v>
      </c>
      <c r="AC674">
        <v>0</v>
      </c>
      <c r="AD674">
        <v>0</v>
      </c>
      <c r="AE674">
        <v>0</v>
      </c>
      <c r="AF674">
        <v>0</v>
      </c>
      <c r="AG674">
        <v>0</v>
      </c>
      <c r="AH674">
        <v>52</v>
      </c>
      <c r="AI674">
        <v>52</v>
      </c>
      <c r="AJ674">
        <v>52</v>
      </c>
      <c r="AK674">
        <v>52</v>
      </c>
      <c r="AL674">
        <v>52</v>
      </c>
      <c r="AM674">
        <v>52</v>
      </c>
      <c r="AN674">
        <v>52</v>
      </c>
      <c r="AO674">
        <v>52</v>
      </c>
      <c r="AP674">
        <v>52</v>
      </c>
      <c r="AQ674">
        <v>52</v>
      </c>
      <c r="AR674">
        <v>52</v>
      </c>
      <c r="AS674">
        <v>53</v>
      </c>
      <c r="AT674">
        <v>0</v>
      </c>
    </row>
    <row r="675" spans="1:46">
      <c r="A675" t="s">
        <v>84</v>
      </c>
      <c r="B675">
        <v>1</v>
      </c>
      <c r="C675" t="s">
        <v>622</v>
      </c>
      <c r="D675">
        <v>5014</v>
      </c>
      <c r="E675">
        <v>0</v>
      </c>
      <c r="F675">
        <v>0</v>
      </c>
      <c r="G675">
        <v>0</v>
      </c>
      <c r="H675">
        <v>0</v>
      </c>
      <c r="I675">
        <v>0</v>
      </c>
      <c r="J675">
        <v>0</v>
      </c>
      <c r="K675">
        <v>0</v>
      </c>
      <c r="L675">
        <v>0</v>
      </c>
      <c r="M675">
        <v>0</v>
      </c>
      <c r="N675">
        <v>0</v>
      </c>
      <c r="O675">
        <v>0</v>
      </c>
      <c r="P675">
        <v>0</v>
      </c>
      <c r="Q675">
        <v>0</v>
      </c>
      <c r="R675">
        <v>0</v>
      </c>
      <c r="S675">
        <v>0</v>
      </c>
      <c r="T675">
        <v>0</v>
      </c>
      <c r="U675">
        <v>0</v>
      </c>
      <c r="V675">
        <v>0</v>
      </c>
      <c r="W675">
        <v>0</v>
      </c>
      <c r="X675">
        <v>0</v>
      </c>
      <c r="Y675">
        <v>0</v>
      </c>
      <c r="Z675">
        <v>0</v>
      </c>
      <c r="AA675">
        <v>0</v>
      </c>
      <c r="AB675">
        <v>0</v>
      </c>
      <c r="AC675">
        <v>0</v>
      </c>
      <c r="AD675">
        <v>0</v>
      </c>
      <c r="AE675">
        <v>0</v>
      </c>
      <c r="AF675">
        <v>0</v>
      </c>
      <c r="AG675">
        <v>0</v>
      </c>
      <c r="AH675">
        <v>52</v>
      </c>
      <c r="AI675">
        <v>52</v>
      </c>
      <c r="AJ675">
        <v>52</v>
      </c>
      <c r="AK675">
        <v>52</v>
      </c>
      <c r="AL675">
        <v>52</v>
      </c>
      <c r="AM675">
        <v>52</v>
      </c>
      <c r="AN675">
        <v>52</v>
      </c>
      <c r="AO675">
        <v>52</v>
      </c>
      <c r="AP675">
        <v>52</v>
      </c>
      <c r="AQ675">
        <v>52</v>
      </c>
      <c r="AR675">
        <v>52</v>
      </c>
      <c r="AS675">
        <v>53</v>
      </c>
      <c r="AT675">
        <v>0</v>
      </c>
    </row>
    <row r="676" spans="1:46">
      <c r="A676" t="s">
        <v>84</v>
      </c>
      <c r="B676">
        <v>1</v>
      </c>
      <c r="C676" t="s">
        <v>622</v>
      </c>
      <c r="D676">
        <v>5020</v>
      </c>
      <c r="E676">
        <v>0</v>
      </c>
      <c r="F676">
        <v>0</v>
      </c>
      <c r="G676">
        <v>0</v>
      </c>
      <c r="H676">
        <v>0</v>
      </c>
      <c r="I676">
        <v>0</v>
      </c>
      <c r="J676">
        <v>0</v>
      </c>
      <c r="K676">
        <v>0</v>
      </c>
      <c r="L676">
        <v>0</v>
      </c>
      <c r="M676">
        <v>0</v>
      </c>
      <c r="N676">
        <v>0</v>
      </c>
      <c r="O676">
        <v>0</v>
      </c>
      <c r="P676">
        <v>0</v>
      </c>
      <c r="Q676">
        <v>0</v>
      </c>
      <c r="R676">
        <v>0</v>
      </c>
      <c r="S676">
        <v>0</v>
      </c>
      <c r="T676">
        <v>0</v>
      </c>
      <c r="U676">
        <v>0</v>
      </c>
      <c r="V676">
        <v>0</v>
      </c>
      <c r="W676">
        <v>0</v>
      </c>
      <c r="X676">
        <v>0</v>
      </c>
      <c r="Y676">
        <v>0</v>
      </c>
      <c r="Z676">
        <v>0</v>
      </c>
      <c r="AA676">
        <v>0</v>
      </c>
      <c r="AB676">
        <v>0</v>
      </c>
      <c r="AC676">
        <v>0</v>
      </c>
      <c r="AD676">
        <v>0</v>
      </c>
      <c r="AE676">
        <v>0</v>
      </c>
      <c r="AF676">
        <v>0</v>
      </c>
      <c r="AG676">
        <v>0</v>
      </c>
      <c r="AH676">
        <v>52</v>
      </c>
      <c r="AI676">
        <v>52</v>
      </c>
      <c r="AJ676">
        <v>52</v>
      </c>
      <c r="AK676">
        <v>52</v>
      </c>
      <c r="AL676">
        <v>52</v>
      </c>
      <c r="AM676">
        <v>52</v>
      </c>
      <c r="AN676">
        <v>52</v>
      </c>
      <c r="AO676">
        <v>52</v>
      </c>
      <c r="AP676">
        <v>52</v>
      </c>
      <c r="AQ676">
        <v>52</v>
      </c>
      <c r="AR676">
        <v>52</v>
      </c>
      <c r="AS676">
        <v>53</v>
      </c>
      <c r="AT676">
        <v>0</v>
      </c>
    </row>
    <row r="677" spans="1:46">
      <c r="A677" t="s">
        <v>84</v>
      </c>
      <c r="B677">
        <v>1</v>
      </c>
      <c r="C677" t="s">
        <v>622</v>
      </c>
      <c r="D677">
        <v>5021</v>
      </c>
      <c r="E677">
        <v>0</v>
      </c>
      <c r="F677">
        <v>0</v>
      </c>
      <c r="G677">
        <v>0</v>
      </c>
      <c r="H677">
        <v>0</v>
      </c>
      <c r="I677">
        <v>0</v>
      </c>
      <c r="J677">
        <v>0</v>
      </c>
      <c r="K677">
        <v>0</v>
      </c>
      <c r="L677">
        <v>0</v>
      </c>
      <c r="M677">
        <v>0</v>
      </c>
      <c r="N677">
        <v>0</v>
      </c>
      <c r="O677">
        <v>0</v>
      </c>
      <c r="P677">
        <v>0</v>
      </c>
      <c r="Q677">
        <v>0</v>
      </c>
      <c r="R677">
        <v>0</v>
      </c>
      <c r="S677">
        <v>0</v>
      </c>
      <c r="T677">
        <v>0</v>
      </c>
      <c r="U677">
        <v>0</v>
      </c>
      <c r="V677">
        <v>0</v>
      </c>
      <c r="W677">
        <v>0</v>
      </c>
      <c r="X677">
        <v>0</v>
      </c>
      <c r="Y677">
        <v>0</v>
      </c>
      <c r="Z677">
        <v>0</v>
      </c>
      <c r="AA677">
        <v>0</v>
      </c>
      <c r="AB677">
        <v>0</v>
      </c>
      <c r="AC677">
        <v>0</v>
      </c>
      <c r="AD677">
        <v>0</v>
      </c>
      <c r="AE677">
        <v>0</v>
      </c>
      <c r="AF677">
        <v>0</v>
      </c>
      <c r="AG677">
        <v>0</v>
      </c>
      <c r="AH677">
        <v>52</v>
      </c>
      <c r="AI677">
        <v>52</v>
      </c>
      <c r="AJ677">
        <v>52</v>
      </c>
      <c r="AK677">
        <v>52</v>
      </c>
      <c r="AL677">
        <v>52</v>
      </c>
      <c r="AM677">
        <v>52</v>
      </c>
      <c r="AN677">
        <v>52</v>
      </c>
      <c r="AO677">
        <v>52</v>
      </c>
      <c r="AP677">
        <v>52</v>
      </c>
      <c r="AQ677">
        <v>52</v>
      </c>
      <c r="AR677">
        <v>52</v>
      </c>
      <c r="AS677">
        <v>53</v>
      </c>
      <c r="AT677">
        <v>0</v>
      </c>
    </row>
    <row r="678" spans="1:46">
      <c r="A678" t="s">
        <v>84</v>
      </c>
      <c r="B678">
        <v>1</v>
      </c>
      <c r="C678" t="s">
        <v>622</v>
      </c>
      <c r="D678">
        <v>5022</v>
      </c>
      <c r="E678">
        <v>0</v>
      </c>
      <c r="F678">
        <v>0</v>
      </c>
      <c r="G678">
        <v>0</v>
      </c>
      <c r="H678">
        <v>0</v>
      </c>
      <c r="I678">
        <v>0</v>
      </c>
      <c r="J678">
        <v>0</v>
      </c>
      <c r="K678">
        <v>0</v>
      </c>
      <c r="L678">
        <v>0</v>
      </c>
      <c r="M678">
        <v>0</v>
      </c>
      <c r="N678">
        <v>0</v>
      </c>
      <c r="O678">
        <v>0</v>
      </c>
      <c r="P678">
        <v>0</v>
      </c>
      <c r="Q678">
        <v>0</v>
      </c>
      <c r="R678">
        <v>0</v>
      </c>
      <c r="S678">
        <v>0</v>
      </c>
      <c r="T678">
        <v>0</v>
      </c>
      <c r="U678">
        <v>0</v>
      </c>
      <c r="V678">
        <v>0</v>
      </c>
      <c r="W678">
        <v>0</v>
      </c>
      <c r="X678">
        <v>0</v>
      </c>
      <c r="Y678">
        <v>0</v>
      </c>
      <c r="Z678">
        <v>0</v>
      </c>
      <c r="AA678">
        <v>0</v>
      </c>
      <c r="AB678">
        <v>0</v>
      </c>
      <c r="AC678">
        <v>0</v>
      </c>
      <c r="AD678">
        <v>0</v>
      </c>
      <c r="AE678">
        <v>0</v>
      </c>
      <c r="AF678">
        <v>0</v>
      </c>
      <c r="AG678">
        <v>0</v>
      </c>
      <c r="AH678">
        <v>52</v>
      </c>
      <c r="AI678">
        <v>52</v>
      </c>
      <c r="AJ678">
        <v>52</v>
      </c>
      <c r="AK678">
        <v>52</v>
      </c>
      <c r="AL678">
        <v>52</v>
      </c>
      <c r="AM678">
        <v>52</v>
      </c>
      <c r="AN678">
        <v>52</v>
      </c>
      <c r="AO678">
        <v>52</v>
      </c>
      <c r="AP678">
        <v>52</v>
      </c>
      <c r="AQ678">
        <v>52</v>
      </c>
      <c r="AR678">
        <v>52</v>
      </c>
      <c r="AS678">
        <v>53</v>
      </c>
      <c r="AT678">
        <v>0</v>
      </c>
    </row>
    <row r="679" spans="1:46">
      <c r="A679" t="s">
        <v>84</v>
      </c>
      <c r="B679">
        <v>1</v>
      </c>
      <c r="C679" t="s">
        <v>622</v>
      </c>
      <c r="D679">
        <v>5023</v>
      </c>
      <c r="E679">
        <v>0</v>
      </c>
      <c r="F679">
        <v>0</v>
      </c>
      <c r="G679">
        <v>0</v>
      </c>
      <c r="H679">
        <v>0</v>
      </c>
      <c r="I679">
        <v>0</v>
      </c>
      <c r="J679">
        <v>0</v>
      </c>
      <c r="K679">
        <v>0</v>
      </c>
      <c r="L679">
        <v>0</v>
      </c>
      <c r="M679">
        <v>0</v>
      </c>
      <c r="N679">
        <v>0</v>
      </c>
      <c r="O679">
        <v>0</v>
      </c>
      <c r="P679">
        <v>0</v>
      </c>
      <c r="Q679">
        <v>0</v>
      </c>
      <c r="R679">
        <v>0</v>
      </c>
      <c r="S679">
        <v>0</v>
      </c>
      <c r="T679">
        <v>0</v>
      </c>
      <c r="U679">
        <v>0</v>
      </c>
      <c r="V679">
        <v>0</v>
      </c>
      <c r="W679">
        <v>0</v>
      </c>
      <c r="X679">
        <v>0</v>
      </c>
      <c r="Y679">
        <v>0</v>
      </c>
      <c r="Z679">
        <v>0</v>
      </c>
      <c r="AA679">
        <v>0</v>
      </c>
      <c r="AB679">
        <v>0</v>
      </c>
      <c r="AC679">
        <v>0</v>
      </c>
      <c r="AD679">
        <v>0</v>
      </c>
      <c r="AE679">
        <v>0</v>
      </c>
      <c r="AF679">
        <v>0</v>
      </c>
      <c r="AG679">
        <v>0</v>
      </c>
      <c r="AH679">
        <v>52</v>
      </c>
      <c r="AI679">
        <v>52</v>
      </c>
      <c r="AJ679">
        <v>52</v>
      </c>
      <c r="AK679">
        <v>52</v>
      </c>
      <c r="AL679">
        <v>52</v>
      </c>
      <c r="AM679">
        <v>52</v>
      </c>
      <c r="AN679">
        <v>52</v>
      </c>
      <c r="AO679">
        <v>52</v>
      </c>
      <c r="AP679">
        <v>52</v>
      </c>
      <c r="AQ679">
        <v>52</v>
      </c>
      <c r="AR679">
        <v>52</v>
      </c>
      <c r="AS679">
        <v>53</v>
      </c>
      <c r="AT679">
        <v>0</v>
      </c>
    </row>
    <row r="680" spans="1:46">
      <c r="A680" t="s">
        <v>84</v>
      </c>
      <c r="B680">
        <v>1</v>
      </c>
      <c r="C680" t="s">
        <v>622</v>
      </c>
      <c r="D680">
        <v>5024</v>
      </c>
      <c r="E680">
        <v>0</v>
      </c>
      <c r="F680">
        <v>0</v>
      </c>
      <c r="G680">
        <v>0</v>
      </c>
      <c r="H680">
        <v>0</v>
      </c>
      <c r="I680">
        <v>0</v>
      </c>
      <c r="J680">
        <v>0</v>
      </c>
      <c r="K680">
        <v>0</v>
      </c>
      <c r="L680">
        <v>0</v>
      </c>
      <c r="M680">
        <v>0</v>
      </c>
      <c r="N680">
        <v>0</v>
      </c>
      <c r="O680">
        <v>0</v>
      </c>
      <c r="P680">
        <v>0</v>
      </c>
      <c r="Q680">
        <v>0</v>
      </c>
      <c r="R680">
        <v>0</v>
      </c>
      <c r="S680">
        <v>0</v>
      </c>
      <c r="T680">
        <v>0</v>
      </c>
      <c r="U680">
        <v>0</v>
      </c>
      <c r="V680">
        <v>0</v>
      </c>
      <c r="W680">
        <v>0</v>
      </c>
      <c r="X680">
        <v>0</v>
      </c>
      <c r="Y680">
        <v>0</v>
      </c>
      <c r="Z680">
        <v>0</v>
      </c>
      <c r="AA680">
        <v>0</v>
      </c>
      <c r="AB680">
        <v>0</v>
      </c>
      <c r="AC680">
        <v>0</v>
      </c>
      <c r="AD680">
        <v>0</v>
      </c>
      <c r="AE680">
        <v>0</v>
      </c>
      <c r="AF680">
        <v>0</v>
      </c>
      <c r="AG680">
        <v>0</v>
      </c>
      <c r="AH680">
        <v>42</v>
      </c>
      <c r="AI680">
        <v>42</v>
      </c>
      <c r="AJ680">
        <v>42</v>
      </c>
      <c r="AK680">
        <v>42</v>
      </c>
      <c r="AL680">
        <v>42</v>
      </c>
      <c r="AM680">
        <v>42</v>
      </c>
      <c r="AN680">
        <v>42</v>
      </c>
      <c r="AO680">
        <v>42</v>
      </c>
      <c r="AP680">
        <v>42</v>
      </c>
      <c r="AQ680">
        <v>42</v>
      </c>
      <c r="AR680">
        <v>42</v>
      </c>
      <c r="AS680">
        <v>38</v>
      </c>
      <c r="AT680">
        <v>0</v>
      </c>
    </row>
    <row r="681" spans="1:46">
      <c r="A681" t="s">
        <v>84</v>
      </c>
      <c r="B681">
        <v>1</v>
      </c>
      <c r="C681" t="s">
        <v>622</v>
      </c>
      <c r="D681">
        <v>5025</v>
      </c>
      <c r="E681">
        <v>0</v>
      </c>
      <c r="F681">
        <v>0</v>
      </c>
      <c r="G681">
        <v>0</v>
      </c>
      <c r="H681">
        <v>0</v>
      </c>
      <c r="I681">
        <v>0</v>
      </c>
      <c r="J681">
        <v>0</v>
      </c>
      <c r="K681">
        <v>0</v>
      </c>
      <c r="L681">
        <v>0</v>
      </c>
      <c r="M681">
        <v>0</v>
      </c>
      <c r="N681">
        <v>0</v>
      </c>
      <c r="O681">
        <v>0</v>
      </c>
      <c r="P681">
        <v>0</v>
      </c>
      <c r="Q681">
        <v>0</v>
      </c>
      <c r="R681">
        <v>0</v>
      </c>
      <c r="S681">
        <v>0</v>
      </c>
      <c r="T681">
        <v>0</v>
      </c>
      <c r="U681">
        <v>0</v>
      </c>
      <c r="V681">
        <v>0</v>
      </c>
      <c r="W681">
        <v>0</v>
      </c>
      <c r="X681">
        <v>0</v>
      </c>
      <c r="Y681">
        <v>0</v>
      </c>
      <c r="Z681">
        <v>0</v>
      </c>
      <c r="AA681">
        <v>0</v>
      </c>
      <c r="AB681">
        <v>0</v>
      </c>
      <c r="AC681">
        <v>0</v>
      </c>
      <c r="AD681">
        <v>0</v>
      </c>
      <c r="AE681">
        <v>0</v>
      </c>
      <c r="AF681">
        <v>0</v>
      </c>
      <c r="AG681">
        <v>0</v>
      </c>
      <c r="AH681">
        <v>267</v>
      </c>
      <c r="AI681">
        <v>267</v>
      </c>
      <c r="AJ681">
        <v>267</v>
      </c>
      <c r="AK681">
        <v>267</v>
      </c>
      <c r="AL681">
        <v>267</v>
      </c>
      <c r="AM681">
        <v>267</v>
      </c>
      <c r="AN681">
        <v>267</v>
      </c>
      <c r="AO681">
        <v>267</v>
      </c>
      <c r="AP681">
        <v>267</v>
      </c>
      <c r="AQ681">
        <v>267</v>
      </c>
      <c r="AR681">
        <v>267</v>
      </c>
      <c r="AS681">
        <v>263</v>
      </c>
      <c r="AT681">
        <v>0</v>
      </c>
    </row>
    <row r="682" spans="1:46">
      <c r="A682" t="s">
        <v>84</v>
      </c>
      <c r="B682">
        <v>1</v>
      </c>
      <c r="C682" t="s">
        <v>622</v>
      </c>
      <c r="D682">
        <v>5100</v>
      </c>
      <c r="E682">
        <v>0</v>
      </c>
      <c r="F682">
        <v>0</v>
      </c>
      <c r="G682">
        <v>0</v>
      </c>
      <c r="H682">
        <v>0</v>
      </c>
      <c r="I682">
        <v>0</v>
      </c>
      <c r="J682">
        <v>0</v>
      </c>
      <c r="K682">
        <v>0</v>
      </c>
      <c r="L682">
        <v>0</v>
      </c>
      <c r="M682">
        <v>0</v>
      </c>
      <c r="N682">
        <v>0</v>
      </c>
      <c r="O682">
        <v>0</v>
      </c>
      <c r="P682">
        <v>0</v>
      </c>
      <c r="Q682">
        <v>0</v>
      </c>
      <c r="R682">
        <v>0</v>
      </c>
      <c r="S682">
        <v>0</v>
      </c>
      <c r="T682">
        <v>0</v>
      </c>
      <c r="U682">
        <v>0</v>
      </c>
      <c r="V682">
        <v>0</v>
      </c>
      <c r="W682">
        <v>0</v>
      </c>
      <c r="X682">
        <v>0</v>
      </c>
      <c r="Y682">
        <v>0</v>
      </c>
      <c r="Z682">
        <v>0</v>
      </c>
      <c r="AA682">
        <v>0</v>
      </c>
      <c r="AB682">
        <v>0</v>
      </c>
      <c r="AC682">
        <v>0</v>
      </c>
      <c r="AD682">
        <v>0</v>
      </c>
      <c r="AE682">
        <v>0</v>
      </c>
      <c r="AF682">
        <v>0</v>
      </c>
      <c r="AG682">
        <v>0</v>
      </c>
      <c r="AH682">
        <v>0</v>
      </c>
      <c r="AI682">
        <v>0</v>
      </c>
      <c r="AJ682">
        <v>0</v>
      </c>
      <c r="AK682">
        <v>0</v>
      </c>
      <c r="AL682">
        <v>0</v>
      </c>
      <c r="AM682">
        <v>0</v>
      </c>
      <c r="AN682">
        <v>2556</v>
      </c>
      <c r="AO682">
        <v>0</v>
      </c>
      <c r="AP682">
        <v>0</v>
      </c>
      <c r="AQ682">
        <v>0</v>
      </c>
      <c r="AR682">
        <v>0</v>
      </c>
      <c r="AS682">
        <v>2394</v>
      </c>
      <c r="AT682">
        <v>0</v>
      </c>
    </row>
    <row r="683" spans="1:46">
      <c r="A683" t="s">
        <v>84</v>
      </c>
      <c r="B683">
        <v>1</v>
      </c>
      <c r="C683" t="s">
        <v>622</v>
      </c>
      <c r="D683">
        <v>5101</v>
      </c>
      <c r="E683">
        <v>0</v>
      </c>
      <c r="F683">
        <v>0</v>
      </c>
      <c r="G683">
        <v>0</v>
      </c>
      <c r="H683">
        <v>0</v>
      </c>
      <c r="I683">
        <v>0</v>
      </c>
      <c r="J683">
        <v>0</v>
      </c>
      <c r="K683">
        <v>0</v>
      </c>
      <c r="L683">
        <v>0</v>
      </c>
      <c r="M683">
        <v>0</v>
      </c>
      <c r="N683">
        <v>0</v>
      </c>
      <c r="O683">
        <v>0</v>
      </c>
      <c r="P683">
        <v>0</v>
      </c>
      <c r="Q683">
        <v>0</v>
      </c>
      <c r="R683">
        <v>0</v>
      </c>
      <c r="S683">
        <v>0</v>
      </c>
      <c r="T683">
        <v>0</v>
      </c>
      <c r="U683">
        <v>0</v>
      </c>
      <c r="V683">
        <v>0</v>
      </c>
      <c r="W683">
        <v>0</v>
      </c>
      <c r="X683">
        <v>0</v>
      </c>
      <c r="Y683">
        <v>0</v>
      </c>
      <c r="Z683">
        <v>0</v>
      </c>
      <c r="AA683">
        <v>0</v>
      </c>
      <c r="AB683">
        <v>0</v>
      </c>
      <c r="AC683">
        <v>0</v>
      </c>
      <c r="AD683">
        <v>0</v>
      </c>
      <c r="AE683">
        <v>0</v>
      </c>
      <c r="AF683">
        <v>0</v>
      </c>
      <c r="AG683">
        <v>0</v>
      </c>
      <c r="AH683">
        <v>0</v>
      </c>
      <c r="AI683">
        <v>0</v>
      </c>
      <c r="AJ683">
        <v>0</v>
      </c>
      <c r="AK683">
        <v>0</v>
      </c>
      <c r="AL683">
        <v>0</v>
      </c>
      <c r="AM683">
        <v>546</v>
      </c>
      <c r="AN683">
        <v>0</v>
      </c>
      <c r="AO683">
        <v>0</v>
      </c>
      <c r="AP683">
        <v>0</v>
      </c>
      <c r="AQ683">
        <v>0</v>
      </c>
      <c r="AR683">
        <v>0</v>
      </c>
      <c r="AS683">
        <v>1554</v>
      </c>
      <c r="AT683">
        <v>0</v>
      </c>
    </row>
    <row r="684" spans="1:46">
      <c r="A684" t="s">
        <v>84</v>
      </c>
      <c r="B684">
        <v>1</v>
      </c>
      <c r="C684" t="s">
        <v>622</v>
      </c>
      <c r="D684">
        <v>5105</v>
      </c>
      <c r="E684">
        <v>0</v>
      </c>
      <c r="F684">
        <v>0</v>
      </c>
      <c r="G684">
        <v>0</v>
      </c>
      <c r="H684">
        <v>0</v>
      </c>
      <c r="I684">
        <v>0</v>
      </c>
      <c r="J684">
        <v>0</v>
      </c>
      <c r="K684">
        <v>0</v>
      </c>
      <c r="L684">
        <v>0</v>
      </c>
      <c r="M684">
        <v>0</v>
      </c>
      <c r="N684">
        <v>0</v>
      </c>
      <c r="O684">
        <v>0</v>
      </c>
      <c r="P684">
        <v>0</v>
      </c>
      <c r="Q684">
        <v>0</v>
      </c>
      <c r="R684">
        <v>0</v>
      </c>
      <c r="S684">
        <v>0</v>
      </c>
      <c r="T684">
        <v>0</v>
      </c>
      <c r="U684">
        <v>0</v>
      </c>
      <c r="V684">
        <v>0</v>
      </c>
      <c r="W684">
        <v>0</v>
      </c>
      <c r="X684">
        <v>0</v>
      </c>
      <c r="Y684">
        <v>0</v>
      </c>
      <c r="Z684">
        <v>0</v>
      </c>
      <c r="AA684">
        <v>0</v>
      </c>
      <c r="AB684">
        <v>0</v>
      </c>
      <c r="AC684">
        <v>0</v>
      </c>
      <c r="AD684">
        <v>0</v>
      </c>
      <c r="AE684">
        <v>0</v>
      </c>
      <c r="AF684">
        <v>0</v>
      </c>
      <c r="AG684">
        <v>0</v>
      </c>
      <c r="AH684">
        <v>69</v>
      </c>
      <c r="AI684">
        <v>0</v>
      </c>
      <c r="AJ684">
        <v>0</v>
      </c>
      <c r="AK684">
        <v>0</v>
      </c>
      <c r="AL684">
        <v>0</v>
      </c>
      <c r="AM684">
        <v>907</v>
      </c>
      <c r="AN684">
        <v>53</v>
      </c>
      <c r="AO684">
        <v>42</v>
      </c>
      <c r="AP684">
        <v>113</v>
      </c>
      <c r="AQ684">
        <v>0</v>
      </c>
      <c r="AR684">
        <v>122</v>
      </c>
      <c r="AS684">
        <v>294</v>
      </c>
      <c r="AT684">
        <v>0</v>
      </c>
    </row>
    <row r="685" spans="1:46">
      <c r="A685" t="s">
        <v>84</v>
      </c>
      <c r="B685">
        <v>1</v>
      </c>
      <c r="C685" t="s">
        <v>622</v>
      </c>
      <c r="D685">
        <v>5106</v>
      </c>
      <c r="E685">
        <v>0</v>
      </c>
      <c r="F685">
        <v>0</v>
      </c>
      <c r="G685">
        <v>0</v>
      </c>
      <c r="H685">
        <v>0</v>
      </c>
      <c r="I685">
        <v>0</v>
      </c>
      <c r="J685">
        <v>0</v>
      </c>
      <c r="K685">
        <v>0</v>
      </c>
      <c r="L685">
        <v>0</v>
      </c>
      <c r="M685">
        <v>0</v>
      </c>
      <c r="N685">
        <v>0</v>
      </c>
      <c r="O685">
        <v>0</v>
      </c>
      <c r="P685">
        <v>0</v>
      </c>
      <c r="Q685">
        <v>0</v>
      </c>
      <c r="R685">
        <v>0</v>
      </c>
      <c r="S685">
        <v>0</v>
      </c>
      <c r="T685">
        <v>0</v>
      </c>
      <c r="U685">
        <v>0</v>
      </c>
      <c r="V685">
        <v>0</v>
      </c>
      <c r="W685">
        <v>0</v>
      </c>
      <c r="X685">
        <v>0</v>
      </c>
      <c r="Y685">
        <v>0</v>
      </c>
      <c r="Z685">
        <v>0</v>
      </c>
      <c r="AA685">
        <v>0</v>
      </c>
      <c r="AB685">
        <v>0</v>
      </c>
      <c r="AC685">
        <v>0</v>
      </c>
      <c r="AD685">
        <v>0</v>
      </c>
      <c r="AE685">
        <v>0</v>
      </c>
      <c r="AF685">
        <v>0</v>
      </c>
      <c r="AG685">
        <v>0</v>
      </c>
      <c r="AH685">
        <v>248</v>
      </c>
      <c r="AI685">
        <v>0</v>
      </c>
      <c r="AJ685">
        <v>136</v>
      </c>
      <c r="AK685">
        <v>175</v>
      </c>
      <c r="AL685">
        <v>306</v>
      </c>
      <c r="AM685">
        <v>368</v>
      </c>
      <c r="AN685">
        <v>0</v>
      </c>
      <c r="AO685">
        <v>766</v>
      </c>
      <c r="AP685">
        <v>89</v>
      </c>
      <c r="AQ685">
        <v>368</v>
      </c>
      <c r="AR685">
        <v>171</v>
      </c>
      <c r="AS685">
        <v>573</v>
      </c>
      <c r="AT685">
        <v>0</v>
      </c>
    </row>
    <row r="686" spans="1:46">
      <c r="A686" t="s">
        <v>84</v>
      </c>
      <c r="B686">
        <v>1</v>
      </c>
      <c r="C686" t="s">
        <v>622</v>
      </c>
      <c r="D686">
        <v>5110</v>
      </c>
      <c r="E686">
        <v>0</v>
      </c>
      <c r="F686">
        <v>0</v>
      </c>
      <c r="G686">
        <v>0</v>
      </c>
      <c r="H686">
        <v>0</v>
      </c>
      <c r="I686">
        <v>0</v>
      </c>
      <c r="J686">
        <v>0</v>
      </c>
      <c r="K686">
        <v>0</v>
      </c>
      <c r="L686">
        <v>0</v>
      </c>
      <c r="M686">
        <v>0</v>
      </c>
      <c r="N686">
        <v>0</v>
      </c>
      <c r="O686">
        <v>0</v>
      </c>
      <c r="P686">
        <v>0</v>
      </c>
      <c r="Q686">
        <v>0</v>
      </c>
      <c r="R686">
        <v>0</v>
      </c>
      <c r="S686">
        <v>0</v>
      </c>
      <c r="T686">
        <v>0</v>
      </c>
      <c r="U686">
        <v>0</v>
      </c>
      <c r="V686">
        <v>0</v>
      </c>
      <c r="W686">
        <v>0</v>
      </c>
      <c r="X686">
        <v>0</v>
      </c>
      <c r="Y686">
        <v>0</v>
      </c>
      <c r="Z686">
        <v>0</v>
      </c>
      <c r="AA686">
        <v>0</v>
      </c>
      <c r="AB686">
        <v>0</v>
      </c>
      <c r="AC686">
        <v>0</v>
      </c>
      <c r="AD686">
        <v>0</v>
      </c>
      <c r="AE686">
        <v>0</v>
      </c>
      <c r="AF686">
        <v>0</v>
      </c>
      <c r="AG686">
        <v>0</v>
      </c>
      <c r="AH686">
        <v>829</v>
      </c>
      <c r="AI686">
        <v>0</v>
      </c>
      <c r="AJ686">
        <v>0</v>
      </c>
      <c r="AK686">
        <v>0</v>
      </c>
      <c r="AL686">
        <v>0</v>
      </c>
      <c r="AM686">
        <v>0</v>
      </c>
      <c r="AN686">
        <v>0</v>
      </c>
      <c r="AO686">
        <v>0</v>
      </c>
      <c r="AP686">
        <v>671</v>
      </c>
      <c r="AQ686">
        <v>0</v>
      </c>
      <c r="AR686">
        <v>0</v>
      </c>
      <c r="AS686">
        <v>0</v>
      </c>
      <c r="AT686">
        <v>0</v>
      </c>
    </row>
    <row r="687" spans="1:46">
      <c r="A687" t="s">
        <v>84</v>
      </c>
      <c r="B687">
        <v>1</v>
      </c>
      <c r="C687" t="s">
        <v>622</v>
      </c>
      <c r="D687">
        <v>5115</v>
      </c>
      <c r="E687">
        <v>0</v>
      </c>
      <c r="F687">
        <v>0</v>
      </c>
      <c r="G687">
        <v>0</v>
      </c>
      <c r="H687">
        <v>0</v>
      </c>
      <c r="I687">
        <v>0</v>
      </c>
      <c r="J687">
        <v>0</v>
      </c>
      <c r="K687">
        <v>0</v>
      </c>
      <c r="L687">
        <v>0</v>
      </c>
      <c r="M687">
        <v>0</v>
      </c>
      <c r="N687">
        <v>0</v>
      </c>
      <c r="O687">
        <v>0</v>
      </c>
      <c r="P687">
        <v>0</v>
      </c>
      <c r="Q687">
        <v>0</v>
      </c>
      <c r="R687">
        <v>0</v>
      </c>
      <c r="S687">
        <v>0</v>
      </c>
      <c r="T687">
        <v>0</v>
      </c>
      <c r="U687">
        <v>0</v>
      </c>
      <c r="V687">
        <v>0</v>
      </c>
      <c r="W687">
        <v>0</v>
      </c>
      <c r="X687">
        <v>0</v>
      </c>
      <c r="Y687">
        <v>0</v>
      </c>
      <c r="Z687">
        <v>0</v>
      </c>
      <c r="AA687">
        <v>0</v>
      </c>
      <c r="AB687">
        <v>0</v>
      </c>
      <c r="AC687">
        <v>0</v>
      </c>
      <c r="AD687">
        <v>0</v>
      </c>
      <c r="AE687">
        <v>0</v>
      </c>
      <c r="AF687">
        <v>0</v>
      </c>
      <c r="AG687">
        <v>0</v>
      </c>
      <c r="AH687">
        <v>0</v>
      </c>
      <c r="AI687">
        <v>0</v>
      </c>
      <c r="AJ687">
        <v>0</v>
      </c>
      <c r="AK687">
        <v>0</v>
      </c>
      <c r="AL687">
        <v>621</v>
      </c>
      <c r="AM687">
        <v>0</v>
      </c>
      <c r="AN687">
        <v>0</v>
      </c>
      <c r="AO687">
        <v>2566</v>
      </c>
      <c r="AP687">
        <v>13</v>
      </c>
      <c r="AQ687">
        <v>0</v>
      </c>
      <c r="AR687">
        <v>0</v>
      </c>
      <c r="AS687">
        <v>0</v>
      </c>
      <c r="AT687">
        <v>0</v>
      </c>
    </row>
    <row r="688" spans="1:46">
      <c r="A688" t="s">
        <v>84</v>
      </c>
      <c r="B688">
        <v>1</v>
      </c>
      <c r="C688" t="s">
        <v>622</v>
      </c>
      <c r="D688">
        <v>5117</v>
      </c>
      <c r="E688">
        <v>0</v>
      </c>
      <c r="F688">
        <v>0</v>
      </c>
      <c r="G688">
        <v>0</v>
      </c>
      <c r="H688">
        <v>0</v>
      </c>
      <c r="I688">
        <v>0</v>
      </c>
      <c r="J688">
        <v>0</v>
      </c>
      <c r="K688">
        <v>0</v>
      </c>
      <c r="L688">
        <v>0</v>
      </c>
      <c r="M688">
        <v>0</v>
      </c>
      <c r="N688">
        <v>0</v>
      </c>
      <c r="O688">
        <v>0</v>
      </c>
      <c r="P688">
        <v>0</v>
      </c>
      <c r="Q688">
        <v>0</v>
      </c>
      <c r="R688">
        <v>0</v>
      </c>
      <c r="S688">
        <v>0</v>
      </c>
      <c r="T688">
        <v>0</v>
      </c>
      <c r="U688">
        <v>0</v>
      </c>
      <c r="V688">
        <v>0</v>
      </c>
      <c r="W688">
        <v>0</v>
      </c>
      <c r="X688">
        <v>0</v>
      </c>
      <c r="Y688">
        <v>0</v>
      </c>
      <c r="Z688">
        <v>0</v>
      </c>
      <c r="AA688">
        <v>0</v>
      </c>
      <c r="AB688">
        <v>0</v>
      </c>
      <c r="AC688">
        <v>0</v>
      </c>
      <c r="AD688">
        <v>0</v>
      </c>
      <c r="AE688">
        <v>0</v>
      </c>
      <c r="AF688">
        <v>0</v>
      </c>
      <c r="AG688">
        <v>0</v>
      </c>
      <c r="AH688">
        <v>2200</v>
      </c>
      <c r="AI688">
        <v>0</v>
      </c>
      <c r="AJ688">
        <v>0</v>
      </c>
      <c r="AK688">
        <v>0</v>
      </c>
      <c r="AL688">
        <v>0</v>
      </c>
      <c r="AM688">
        <v>0</v>
      </c>
      <c r="AN688">
        <v>0</v>
      </c>
      <c r="AO688">
        <v>0</v>
      </c>
      <c r="AP688">
        <v>0</v>
      </c>
      <c r="AQ688">
        <v>0</v>
      </c>
      <c r="AR688">
        <v>0</v>
      </c>
      <c r="AS688">
        <v>0</v>
      </c>
      <c r="AT688">
        <v>0</v>
      </c>
    </row>
    <row r="689" spans="1:46">
      <c r="A689" t="s">
        <v>84</v>
      </c>
      <c r="B689">
        <v>1</v>
      </c>
      <c r="C689" t="s">
        <v>622</v>
      </c>
      <c r="D689">
        <v>5118</v>
      </c>
      <c r="E689">
        <v>0</v>
      </c>
      <c r="F689">
        <v>0</v>
      </c>
      <c r="G689">
        <v>0</v>
      </c>
      <c r="H689">
        <v>0</v>
      </c>
      <c r="I689">
        <v>0</v>
      </c>
      <c r="J689">
        <v>0</v>
      </c>
      <c r="K689">
        <v>0</v>
      </c>
      <c r="L689">
        <v>0</v>
      </c>
      <c r="M689">
        <v>0</v>
      </c>
      <c r="N689">
        <v>0</v>
      </c>
      <c r="O689">
        <v>0</v>
      </c>
      <c r="P689">
        <v>0</v>
      </c>
      <c r="Q689">
        <v>0</v>
      </c>
      <c r="R689">
        <v>0</v>
      </c>
      <c r="S689">
        <v>0</v>
      </c>
      <c r="T689">
        <v>0</v>
      </c>
      <c r="U689">
        <v>0</v>
      </c>
      <c r="V689">
        <v>0</v>
      </c>
      <c r="W689">
        <v>0</v>
      </c>
      <c r="X689">
        <v>0</v>
      </c>
      <c r="Y689">
        <v>0</v>
      </c>
      <c r="Z689">
        <v>0</v>
      </c>
      <c r="AA689">
        <v>0</v>
      </c>
      <c r="AB689">
        <v>0</v>
      </c>
      <c r="AC689">
        <v>0</v>
      </c>
      <c r="AD689">
        <v>0</v>
      </c>
      <c r="AE689">
        <v>0</v>
      </c>
      <c r="AF689">
        <v>0</v>
      </c>
      <c r="AG689">
        <v>0</v>
      </c>
      <c r="AH689">
        <v>17</v>
      </c>
      <c r="AI689">
        <v>17</v>
      </c>
      <c r="AJ689">
        <v>17</v>
      </c>
      <c r="AK689">
        <v>17</v>
      </c>
      <c r="AL689">
        <v>17</v>
      </c>
      <c r="AM689">
        <v>17</v>
      </c>
      <c r="AN689">
        <v>17</v>
      </c>
      <c r="AO689">
        <v>17</v>
      </c>
      <c r="AP689">
        <v>17</v>
      </c>
      <c r="AQ689">
        <v>17</v>
      </c>
      <c r="AR689">
        <v>17</v>
      </c>
      <c r="AS689">
        <v>13</v>
      </c>
      <c r="AT689">
        <v>0</v>
      </c>
    </row>
    <row r="690" spans="1:46">
      <c r="A690" t="s">
        <v>84</v>
      </c>
      <c r="B690">
        <v>1</v>
      </c>
      <c r="C690" t="s">
        <v>622</v>
      </c>
      <c r="D690">
        <v>5120</v>
      </c>
      <c r="E690">
        <v>0</v>
      </c>
      <c r="F690">
        <v>0</v>
      </c>
      <c r="G690">
        <v>0</v>
      </c>
      <c r="H690">
        <v>0</v>
      </c>
      <c r="I690">
        <v>0</v>
      </c>
      <c r="J690">
        <v>0</v>
      </c>
      <c r="K690">
        <v>0</v>
      </c>
      <c r="L690">
        <v>0</v>
      </c>
      <c r="M690">
        <v>0</v>
      </c>
      <c r="N690">
        <v>0</v>
      </c>
      <c r="O690">
        <v>0</v>
      </c>
      <c r="P690">
        <v>0</v>
      </c>
      <c r="Q690">
        <v>0</v>
      </c>
      <c r="R690">
        <v>0</v>
      </c>
      <c r="S690">
        <v>0</v>
      </c>
      <c r="T690">
        <v>0</v>
      </c>
      <c r="U690">
        <v>0</v>
      </c>
      <c r="V690">
        <v>0</v>
      </c>
      <c r="W690">
        <v>0</v>
      </c>
      <c r="X690">
        <v>0</v>
      </c>
      <c r="Y690">
        <v>0</v>
      </c>
      <c r="Z690">
        <v>0</v>
      </c>
      <c r="AA690">
        <v>0</v>
      </c>
      <c r="AB690">
        <v>0</v>
      </c>
      <c r="AC690">
        <v>0</v>
      </c>
      <c r="AD690">
        <v>0</v>
      </c>
      <c r="AE690">
        <v>0</v>
      </c>
      <c r="AF690">
        <v>0</v>
      </c>
      <c r="AG690">
        <v>0</v>
      </c>
      <c r="AH690">
        <v>0</v>
      </c>
      <c r="AI690">
        <v>0</v>
      </c>
      <c r="AJ690">
        <v>0</v>
      </c>
      <c r="AK690">
        <v>0</v>
      </c>
      <c r="AL690">
        <v>0</v>
      </c>
      <c r="AM690">
        <v>0</v>
      </c>
      <c r="AN690">
        <v>0</v>
      </c>
      <c r="AO690">
        <v>0</v>
      </c>
      <c r="AP690">
        <v>0</v>
      </c>
      <c r="AQ690">
        <v>891</v>
      </c>
      <c r="AR690">
        <v>0</v>
      </c>
      <c r="AS690">
        <v>1609</v>
      </c>
      <c r="AT690">
        <v>0</v>
      </c>
    </row>
    <row r="691" spans="1:46">
      <c r="A691" t="s">
        <v>84</v>
      </c>
      <c r="B691">
        <v>1</v>
      </c>
      <c r="C691" t="s">
        <v>622</v>
      </c>
      <c r="D691">
        <v>5200</v>
      </c>
      <c r="E691">
        <v>0</v>
      </c>
      <c r="F691">
        <v>0</v>
      </c>
      <c r="G691">
        <v>0</v>
      </c>
      <c r="H691">
        <v>0</v>
      </c>
      <c r="I691">
        <v>0</v>
      </c>
      <c r="J691">
        <v>0</v>
      </c>
      <c r="K691">
        <v>0</v>
      </c>
      <c r="L691">
        <v>0</v>
      </c>
      <c r="M691">
        <v>0</v>
      </c>
      <c r="N691">
        <v>0</v>
      </c>
      <c r="O691">
        <v>0</v>
      </c>
      <c r="P691">
        <v>0</v>
      </c>
      <c r="Q691">
        <v>0</v>
      </c>
      <c r="R691">
        <v>0</v>
      </c>
      <c r="S691">
        <v>0</v>
      </c>
      <c r="T691">
        <v>0</v>
      </c>
      <c r="U691">
        <v>0</v>
      </c>
      <c r="V691">
        <v>0</v>
      </c>
      <c r="W691">
        <v>0</v>
      </c>
      <c r="X691">
        <v>0</v>
      </c>
      <c r="Y691">
        <v>0</v>
      </c>
      <c r="Z691">
        <v>0</v>
      </c>
      <c r="AA691">
        <v>0</v>
      </c>
      <c r="AB691">
        <v>0</v>
      </c>
      <c r="AC691">
        <v>0</v>
      </c>
      <c r="AD691">
        <v>0</v>
      </c>
      <c r="AE691">
        <v>0</v>
      </c>
      <c r="AF691">
        <v>0</v>
      </c>
      <c r="AG691">
        <v>0</v>
      </c>
      <c r="AH691">
        <v>170</v>
      </c>
      <c r="AI691">
        <v>170</v>
      </c>
      <c r="AJ691">
        <v>193</v>
      </c>
      <c r="AK691">
        <v>265</v>
      </c>
      <c r="AL691">
        <v>202</v>
      </c>
      <c r="AM691">
        <v>265</v>
      </c>
      <c r="AN691">
        <v>228</v>
      </c>
      <c r="AO691">
        <v>303</v>
      </c>
      <c r="AP691">
        <v>150</v>
      </c>
      <c r="AQ691">
        <v>68</v>
      </c>
      <c r="AR691">
        <v>193</v>
      </c>
      <c r="AS691">
        <v>193</v>
      </c>
      <c r="AT691">
        <v>0</v>
      </c>
    </row>
    <row r="692" spans="1:46">
      <c r="A692" t="s">
        <v>84</v>
      </c>
      <c r="B692">
        <v>1</v>
      </c>
      <c r="C692" t="s">
        <v>622</v>
      </c>
      <c r="D692">
        <v>5201</v>
      </c>
      <c r="E692">
        <v>0</v>
      </c>
      <c r="F692">
        <v>0</v>
      </c>
      <c r="G692">
        <v>0</v>
      </c>
      <c r="H692">
        <v>0</v>
      </c>
      <c r="I692">
        <v>0</v>
      </c>
      <c r="J692">
        <v>0</v>
      </c>
      <c r="K692">
        <v>0</v>
      </c>
      <c r="L692">
        <v>0</v>
      </c>
      <c r="M692">
        <v>0</v>
      </c>
      <c r="N692">
        <v>0</v>
      </c>
      <c r="O692">
        <v>0</v>
      </c>
      <c r="P692">
        <v>0</v>
      </c>
      <c r="Q692">
        <v>0</v>
      </c>
      <c r="R692">
        <v>0</v>
      </c>
      <c r="S692">
        <v>0</v>
      </c>
      <c r="T692">
        <v>0</v>
      </c>
      <c r="U692">
        <v>0</v>
      </c>
      <c r="V692">
        <v>0</v>
      </c>
      <c r="W692">
        <v>0</v>
      </c>
      <c r="X692">
        <v>0</v>
      </c>
      <c r="Y692">
        <v>0</v>
      </c>
      <c r="Z692">
        <v>0</v>
      </c>
      <c r="AA692">
        <v>0</v>
      </c>
      <c r="AB692">
        <v>0</v>
      </c>
      <c r="AC692">
        <v>0</v>
      </c>
      <c r="AD692">
        <v>0</v>
      </c>
      <c r="AE692">
        <v>0</v>
      </c>
      <c r="AF692">
        <v>0</v>
      </c>
      <c r="AG692">
        <v>0</v>
      </c>
      <c r="AH692">
        <v>842</v>
      </c>
      <c r="AI692">
        <v>771</v>
      </c>
      <c r="AJ692">
        <v>822</v>
      </c>
      <c r="AK692">
        <v>953</v>
      </c>
      <c r="AL692">
        <v>513</v>
      </c>
      <c r="AM692">
        <v>1601</v>
      </c>
      <c r="AN692">
        <v>418</v>
      </c>
      <c r="AO692">
        <v>2684</v>
      </c>
      <c r="AP692">
        <v>521</v>
      </c>
      <c r="AQ692">
        <v>1225</v>
      </c>
      <c r="AR692">
        <v>466</v>
      </c>
      <c r="AS692">
        <v>1184</v>
      </c>
      <c r="AT692">
        <v>0</v>
      </c>
    </row>
    <row r="693" spans="1:46">
      <c r="A693" t="s">
        <v>84</v>
      </c>
      <c r="B693">
        <v>1</v>
      </c>
      <c r="C693" t="s">
        <v>622</v>
      </c>
      <c r="D693">
        <v>5205</v>
      </c>
      <c r="E693">
        <v>0</v>
      </c>
      <c r="F693">
        <v>0</v>
      </c>
      <c r="G693">
        <v>0</v>
      </c>
      <c r="H693">
        <v>0</v>
      </c>
      <c r="I693">
        <v>0</v>
      </c>
      <c r="J693">
        <v>0</v>
      </c>
      <c r="K693">
        <v>0</v>
      </c>
      <c r="L693">
        <v>0</v>
      </c>
      <c r="M693">
        <v>0</v>
      </c>
      <c r="N693">
        <v>0</v>
      </c>
      <c r="O693">
        <v>0</v>
      </c>
      <c r="P693">
        <v>0</v>
      </c>
      <c r="Q693">
        <v>0</v>
      </c>
      <c r="R693">
        <v>0</v>
      </c>
      <c r="S693">
        <v>0</v>
      </c>
      <c r="T693">
        <v>0</v>
      </c>
      <c r="U693">
        <v>0</v>
      </c>
      <c r="V693">
        <v>0</v>
      </c>
      <c r="W693">
        <v>0</v>
      </c>
      <c r="X693">
        <v>0</v>
      </c>
      <c r="Y693">
        <v>0</v>
      </c>
      <c r="Z693">
        <v>0</v>
      </c>
      <c r="AA693">
        <v>0</v>
      </c>
      <c r="AB693">
        <v>0</v>
      </c>
      <c r="AC693">
        <v>0</v>
      </c>
      <c r="AD693">
        <v>0</v>
      </c>
      <c r="AE693">
        <v>0</v>
      </c>
      <c r="AF693">
        <v>0</v>
      </c>
      <c r="AG693">
        <v>0</v>
      </c>
      <c r="AH693">
        <v>95</v>
      </c>
      <c r="AI693">
        <v>55</v>
      </c>
      <c r="AJ693">
        <v>104</v>
      </c>
      <c r="AK693">
        <v>0</v>
      </c>
      <c r="AL693">
        <v>0</v>
      </c>
      <c r="AM693">
        <v>0</v>
      </c>
      <c r="AN693">
        <v>25</v>
      </c>
      <c r="AO693">
        <v>49</v>
      </c>
      <c r="AP693">
        <v>7</v>
      </c>
      <c r="AQ693">
        <v>21</v>
      </c>
      <c r="AR693">
        <v>48</v>
      </c>
      <c r="AS693">
        <v>96</v>
      </c>
      <c r="AT693">
        <v>0</v>
      </c>
    </row>
    <row r="694" spans="1:46">
      <c r="A694" t="s">
        <v>84</v>
      </c>
      <c r="B694">
        <v>1</v>
      </c>
      <c r="C694" t="s">
        <v>622</v>
      </c>
      <c r="D694">
        <v>5210</v>
      </c>
      <c r="E694">
        <v>0</v>
      </c>
      <c r="F694">
        <v>0</v>
      </c>
      <c r="G694">
        <v>0</v>
      </c>
      <c r="H694">
        <v>0</v>
      </c>
      <c r="I694">
        <v>0</v>
      </c>
      <c r="J694">
        <v>0</v>
      </c>
      <c r="K694">
        <v>0</v>
      </c>
      <c r="L694">
        <v>0</v>
      </c>
      <c r="M694">
        <v>0</v>
      </c>
      <c r="N694">
        <v>0</v>
      </c>
      <c r="O694">
        <v>0</v>
      </c>
      <c r="P694">
        <v>0</v>
      </c>
      <c r="Q694">
        <v>0</v>
      </c>
      <c r="R694">
        <v>0</v>
      </c>
      <c r="S694">
        <v>0</v>
      </c>
      <c r="T694">
        <v>0</v>
      </c>
      <c r="U694">
        <v>0</v>
      </c>
      <c r="V694">
        <v>0</v>
      </c>
      <c r="W694">
        <v>0</v>
      </c>
      <c r="X694">
        <v>0</v>
      </c>
      <c r="Y694">
        <v>0</v>
      </c>
      <c r="Z694">
        <v>0</v>
      </c>
      <c r="AA694">
        <v>0</v>
      </c>
      <c r="AB694">
        <v>0</v>
      </c>
      <c r="AC694">
        <v>0</v>
      </c>
      <c r="AD694">
        <v>0</v>
      </c>
      <c r="AE694">
        <v>0</v>
      </c>
      <c r="AF694">
        <v>0</v>
      </c>
      <c r="AG694">
        <v>0</v>
      </c>
      <c r="AH694">
        <v>0</v>
      </c>
      <c r="AI694">
        <v>0</v>
      </c>
      <c r="AJ694">
        <v>160</v>
      </c>
      <c r="AK694">
        <v>-39</v>
      </c>
      <c r="AL694">
        <v>0</v>
      </c>
      <c r="AM694">
        <v>0</v>
      </c>
      <c r="AN694">
        <v>0</v>
      </c>
      <c r="AO694">
        <v>0</v>
      </c>
      <c r="AP694">
        <v>0</v>
      </c>
      <c r="AQ694">
        <v>301</v>
      </c>
      <c r="AR694">
        <v>578</v>
      </c>
      <c r="AS694">
        <v>0</v>
      </c>
      <c r="AT694">
        <v>0</v>
      </c>
    </row>
    <row r="695" spans="1:46">
      <c r="A695" t="s">
        <v>84</v>
      </c>
      <c r="B695">
        <v>1</v>
      </c>
      <c r="C695" t="s">
        <v>622</v>
      </c>
      <c r="D695">
        <v>5212</v>
      </c>
      <c r="E695">
        <v>0</v>
      </c>
      <c r="F695">
        <v>0</v>
      </c>
      <c r="G695">
        <v>0</v>
      </c>
      <c r="H695">
        <v>0</v>
      </c>
      <c r="I695">
        <v>0</v>
      </c>
      <c r="J695">
        <v>0</v>
      </c>
      <c r="K695">
        <v>0</v>
      </c>
      <c r="L695">
        <v>0</v>
      </c>
      <c r="M695">
        <v>0</v>
      </c>
      <c r="N695">
        <v>0</v>
      </c>
      <c r="O695">
        <v>0</v>
      </c>
      <c r="P695">
        <v>0</v>
      </c>
      <c r="Q695">
        <v>0</v>
      </c>
      <c r="R695">
        <v>0</v>
      </c>
      <c r="S695">
        <v>0</v>
      </c>
      <c r="T695">
        <v>0</v>
      </c>
      <c r="U695">
        <v>0</v>
      </c>
      <c r="V695">
        <v>0</v>
      </c>
      <c r="W695">
        <v>0</v>
      </c>
      <c r="X695">
        <v>0</v>
      </c>
      <c r="Y695">
        <v>0</v>
      </c>
      <c r="Z695">
        <v>0</v>
      </c>
      <c r="AA695">
        <v>0</v>
      </c>
      <c r="AB695">
        <v>0</v>
      </c>
      <c r="AC695">
        <v>0</v>
      </c>
      <c r="AD695">
        <v>0</v>
      </c>
      <c r="AE695">
        <v>0</v>
      </c>
      <c r="AF695">
        <v>0</v>
      </c>
      <c r="AG695">
        <v>0</v>
      </c>
      <c r="AH695">
        <v>0</v>
      </c>
      <c r="AI695">
        <v>0</v>
      </c>
      <c r="AJ695">
        <v>0</v>
      </c>
      <c r="AK695">
        <v>16298</v>
      </c>
      <c r="AL695">
        <v>1811</v>
      </c>
      <c r="AM695">
        <v>0</v>
      </c>
      <c r="AN695">
        <v>0</v>
      </c>
      <c r="AO695">
        <v>0</v>
      </c>
      <c r="AP695">
        <v>0</v>
      </c>
      <c r="AQ695">
        <v>0</v>
      </c>
      <c r="AR695">
        <v>0</v>
      </c>
      <c r="AS695">
        <v>0</v>
      </c>
      <c r="AT695">
        <v>0</v>
      </c>
    </row>
    <row r="696" spans="1:46">
      <c r="A696" t="s">
        <v>84</v>
      </c>
      <c r="B696">
        <v>1</v>
      </c>
      <c r="C696" t="s">
        <v>622</v>
      </c>
      <c r="D696">
        <v>5215</v>
      </c>
      <c r="E696">
        <v>0</v>
      </c>
      <c r="F696">
        <v>0</v>
      </c>
      <c r="G696">
        <v>0</v>
      </c>
      <c r="H696">
        <v>0</v>
      </c>
      <c r="I696">
        <v>0</v>
      </c>
      <c r="J696">
        <v>0</v>
      </c>
      <c r="K696">
        <v>0</v>
      </c>
      <c r="L696">
        <v>0</v>
      </c>
      <c r="M696">
        <v>0</v>
      </c>
      <c r="N696">
        <v>0</v>
      </c>
      <c r="O696">
        <v>0</v>
      </c>
      <c r="P696">
        <v>0</v>
      </c>
      <c r="Q696">
        <v>0</v>
      </c>
      <c r="R696">
        <v>0</v>
      </c>
      <c r="S696">
        <v>0</v>
      </c>
      <c r="T696">
        <v>0</v>
      </c>
      <c r="U696">
        <v>0</v>
      </c>
      <c r="V696">
        <v>0</v>
      </c>
      <c r="W696">
        <v>0</v>
      </c>
      <c r="X696">
        <v>0</v>
      </c>
      <c r="Y696">
        <v>0</v>
      </c>
      <c r="Z696">
        <v>0</v>
      </c>
      <c r="AA696">
        <v>0</v>
      </c>
      <c r="AB696">
        <v>0</v>
      </c>
      <c r="AC696">
        <v>0</v>
      </c>
      <c r="AD696">
        <v>0</v>
      </c>
      <c r="AE696">
        <v>0</v>
      </c>
      <c r="AF696">
        <v>0</v>
      </c>
      <c r="AG696">
        <v>0</v>
      </c>
      <c r="AH696">
        <v>0</v>
      </c>
      <c r="AI696">
        <v>0</v>
      </c>
      <c r="AJ696">
        <v>1562</v>
      </c>
      <c r="AK696">
        <v>0</v>
      </c>
      <c r="AL696">
        <v>5661</v>
      </c>
      <c r="AM696">
        <v>8</v>
      </c>
      <c r="AN696">
        <v>323</v>
      </c>
      <c r="AO696">
        <v>0</v>
      </c>
      <c r="AP696">
        <v>7607</v>
      </c>
      <c r="AQ696">
        <v>0</v>
      </c>
      <c r="AR696">
        <v>1952</v>
      </c>
      <c r="AS696">
        <v>2887</v>
      </c>
      <c r="AT696">
        <v>0</v>
      </c>
    </row>
    <row r="697" spans="1:46">
      <c r="A697" t="s">
        <v>84</v>
      </c>
      <c r="B697">
        <v>1</v>
      </c>
      <c r="C697" t="s">
        <v>622</v>
      </c>
      <c r="D697">
        <v>5217</v>
      </c>
      <c r="E697">
        <v>0</v>
      </c>
      <c r="F697">
        <v>0</v>
      </c>
      <c r="G697">
        <v>0</v>
      </c>
      <c r="H697">
        <v>0</v>
      </c>
      <c r="I697">
        <v>0</v>
      </c>
      <c r="J697">
        <v>0</v>
      </c>
      <c r="K697">
        <v>0</v>
      </c>
      <c r="L697">
        <v>0</v>
      </c>
      <c r="M697">
        <v>0</v>
      </c>
      <c r="N697">
        <v>0</v>
      </c>
      <c r="O697">
        <v>0</v>
      </c>
      <c r="P697">
        <v>0</v>
      </c>
      <c r="Q697">
        <v>0</v>
      </c>
      <c r="R697">
        <v>0</v>
      </c>
      <c r="S697">
        <v>0</v>
      </c>
      <c r="T697">
        <v>0</v>
      </c>
      <c r="U697">
        <v>0</v>
      </c>
      <c r="V697">
        <v>0</v>
      </c>
      <c r="W697">
        <v>0</v>
      </c>
      <c r="X697">
        <v>0</v>
      </c>
      <c r="Y697">
        <v>0</v>
      </c>
      <c r="Z697">
        <v>0</v>
      </c>
      <c r="AA697">
        <v>0</v>
      </c>
      <c r="AB697">
        <v>0</v>
      </c>
      <c r="AC697">
        <v>0</v>
      </c>
      <c r="AD697">
        <v>0</v>
      </c>
      <c r="AE697">
        <v>0</v>
      </c>
      <c r="AF697">
        <v>0</v>
      </c>
      <c r="AG697">
        <v>0</v>
      </c>
      <c r="AH697">
        <v>0</v>
      </c>
      <c r="AI697">
        <v>930</v>
      </c>
      <c r="AJ697">
        <v>0</v>
      </c>
      <c r="AK697">
        <v>0</v>
      </c>
      <c r="AL697">
        <v>0</v>
      </c>
      <c r="AM697">
        <v>63</v>
      </c>
      <c r="AN697">
        <v>0</v>
      </c>
      <c r="AO697">
        <v>0</v>
      </c>
      <c r="AP697">
        <v>0</v>
      </c>
      <c r="AQ697">
        <v>0</v>
      </c>
      <c r="AR697">
        <v>7</v>
      </c>
      <c r="AS697">
        <v>0</v>
      </c>
      <c r="AT697">
        <v>0</v>
      </c>
    </row>
    <row r="698" spans="1:46">
      <c r="A698" t="s">
        <v>84</v>
      </c>
      <c r="B698">
        <v>1</v>
      </c>
      <c r="C698" t="s">
        <v>622</v>
      </c>
      <c r="D698">
        <v>5220</v>
      </c>
      <c r="E698">
        <v>0</v>
      </c>
      <c r="F698">
        <v>0</v>
      </c>
      <c r="G698">
        <v>0</v>
      </c>
      <c r="H698">
        <v>0</v>
      </c>
      <c r="I698">
        <v>0</v>
      </c>
      <c r="J698">
        <v>0</v>
      </c>
      <c r="K698">
        <v>0</v>
      </c>
      <c r="L698">
        <v>0</v>
      </c>
      <c r="M698">
        <v>0</v>
      </c>
      <c r="N698">
        <v>0</v>
      </c>
      <c r="O698">
        <v>0</v>
      </c>
      <c r="P698">
        <v>0</v>
      </c>
      <c r="Q698">
        <v>0</v>
      </c>
      <c r="R698">
        <v>0</v>
      </c>
      <c r="S698">
        <v>0</v>
      </c>
      <c r="T698">
        <v>0</v>
      </c>
      <c r="U698">
        <v>0</v>
      </c>
      <c r="V698">
        <v>0</v>
      </c>
      <c r="W698">
        <v>0</v>
      </c>
      <c r="X698">
        <v>0</v>
      </c>
      <c r="Y698">
        <v>0</v>
      </c>
      <c r="Z698">
        <v>0</v>
      </c>
      <c r="AA698">
        <v>0</v>
      </c>
      <c r="AB698">
        <v>0</v>
      </c>
      <c r="AC698">
        <v>0</v>
      </c>
      <c r="AD698">
        <v>0</v>
      </c>
      <c r="AE698">
        <v>0</v>
      </c>
      <c r="AF698">
        <v>0</v>
      </c>
      <c r="AG698">
        <v>0</v>
      </c>
      <c r="AH698">
        <v>7</v>
      </c>
      <c r="AI698">
        <v>11</v>
      </c>
      <c r="AJ698">
        <v>59</v>
      </c>
      <c r="AK698">
        <v>34</v>
      </c>
      <c r="AL698">
        <v>47</v>
      </c>
      <c r="AM698">
        <v>68</v>
      </c>
      <c r="AN698">
        <v>17</v>
      </c>
      <c r="AO698">
        <v>-30</v>
      </c>
      <c r="AP698">
        <v>-1</v>
      </c>
      <c r="AQ698">
        <v>4</v>
      </c>
      <c r="AR698">
        <v>3</v>
      </c>
      <c r="AS698">
        <v>31</v>
      </c>
      <c r="AT698">
        <v>0</v>
      </c>
    </row>
    <row r="699" spans="1:46">
      <c r="A699" t="s">
        <v>84</v>
      </c>
      <c r="B699">
        <v>1</v>
      </c>
      <c r="C699" t="s">
        <v>622</v>
      </c>
      <c r="D699">
        <v>5230</v>
      </c>
      <c r="E699">
        <v>0</v>
      </c>
      <c r="F699">
        <v>0</v>
      </c>
      <c r="G699">
        <v>0</v>
      </c>
      <c r="H699">
        <v>0</v>
      </c>
      <c r="I699">
        <v>0</v>
      </c>
      <c r="J699">
        <v>0</v>
      </c>
      <c r="K699">
        <v>0</v>
      </c>
      <c r="L699">
        <v>0</v>
      </c>
      <c r="M699">
        <v>0</v>
      </c>
      <c r="N699">
        <v>0</v>
      </c>
      <c r="O699">
        <v>0</v>
      </c>
      <c r="P699">
        <v>0</v>
      </c>
      <c r="Q699">
        <v>0</v>
      </c>
      <c r="R699">
        <v>0</v>
      </c>
      <c r="S699">
        <v>0</v>
      </c>
      <c r="T699">
        <v>0</v>
      </c>
      <c r="U699">
        <v>0</v>
      </c>
      <c r="V699">
        <v>0</v>
      </c>
      <c r="W699">
        <v>0</v>
      </c>
      <c r="X699">
        <v>0</v>
      </c>
      <c r="Y699">
        <v>0</v>
      </c>
      <c r="Z699">
        <v>0</v>
      </c>
      <c r="AA699">
        <v>0</v>
      </c>
      <c r="AB699">
        <v>0</v>
      </c>
      <c r="AC699">
        <v>0</v>
      </c>
      <c r="AD699">
        <v>0</v>
      </c>
      <c r="AE699">
        <v>0</v>
      </c>
      <c r="AF699">
        <v>0</v>
      </c>
      <c r="AG699">
        <v>0</v>
      </c>
      <c r="AH699">
        <v>2167</v>
      </c>
      <c r="AI699">
        <v>2167</v>
      </c>
      <c r="AJ699">
        <v>2167</v>
      </c>
      <c r="AK699">
        <v>2167</v>
      </c>
      <c r="AL699">
        <v>2167</v>
      </c>
      <c r="AM699">
        <v>2167</v>
      </c>
      <c r="AN699">
        <v>2167</v>
      </c>
      <c r="AO699">
        <v>2167</v>
      </c>
      <c r="AP699">
        <v>2167</v>
      </c>
      <c r="AQ699">
        <v>2167</v>
      </c>
      <c r="AR699">
        <v>2167</v>
      </c>
      <c r="AS699">
        <v>2163</v>
      </c>
      <c r="AT699">
        <v>0</v>
      </c>
    </row>
    <row r="700" spans="1:46">
      <c r="A700" t="s">
        <v>84</v>
      </c>
      <c r="B700">
        <v>1</v>
      </c>
      <c r="C700" t="s">
        <v>622</v>
      </c>
      <c r="D700">
        <v>5300</v>
      </c>
      <c r="E700">
        <v>0</v>
      </c>
      <c r="F700">
        <v>0</v>
      </c>
      <c r="G700">
        <v>0</v>
      </c>
      <c r="H700">
        <v>0</v>
      </c>
      <c r="I700">
        <v>0</v>
      </c>
      <c r="J700">
        <v>0</v>
      </c>
      <c r="K700">
        <v>0</v>
      </c>
      <c r="L700">
        <v>0</v>
      </c>
      <c r="M700">
        <v>0</v>
      </c>
      <c r="N700">
        <v>0</v>
      </c>
      <c r="O700">
        <v>0</v>
      </c>
      <c r="P700">
        <v>0</v>
      </c>
      <c r="Q700">
        <v>0</v>
      </c>
      <c r="R700">
        <v>0</v>
      </c>
      <c r="S700">
        <v>0</v>
      </c>
      <c r="T700">
        <v>0</v>
      </c>
      <c r="U700">
        <v>0</v>
      </c>
      <c r="V700">
        <v>0</v>
      </c>
      <c r="W700">
        <v>0</v>
      </c>
      <c r="X700">
        <v>0</v>
      </c>
      <c r="Y700">
        <v>0</v>
      </c>
      <c r="Z700">
        <v>0</v>
      </c>
      <c r="AA700">
        <v>0</v>
      </c>
      <c r="AB700">
        <v>0</v>
      </c>
      <c r="AC700">
        <v>0</v>
      </c>
      <c r="AD700">
        <v>0</v>
      </c>
      <c r="AE700">
        <v>0</v>
      </c>
      <c r="AF700">
        <v>0</v>
      </c>
      <c r="AG700">
        <v>0</v>
      </c>
      <c r="AH700">
        <v>360</v>
      </c>
      <c r="AI700">
        <v>158</v>
      </c>
      <c r="AJ700">
        <v>32</v>
      </c>
      <c r="AK700">
        <v>0</v>
      </c>
      <c r="AL700">
        <v>173</v>
      </c>
      <c r="AM700">
        <v>14872</v>
      </c>
      <c r="AN700">
        <v>488</v>
      </c>
      <c r="AO700">
        <v>14836</v>
      </c>
      <c r="AP700">
        <v>4231</v>
      </c>
      <c r="AQ700">
        <v>18056</v>
      </c>
      <c r="AR700">
        <v>13422</v>
      </c>
      <c r="AS700">
        <v>5872</v>
      </c>
      <c r="AT700">
        <v>0</v>
      </c>
    </row>
    <row r="701" spans="1:46">
      <c r="A701" t="s">
        <v>84</v>
      </c>
      <c r="B701">
        <v>1</v>
      </c>
      <c r="C701" t="s">
        <v>622</v>
      </c>
      <c r="D701">
        <v>5400</v>
      </c>
      <c r="E701">
        <v>0</v>
      </c>
      <c r="F701">
        <v>0</v>
      </c>
      <c r="G701">
        <v>0</v>
      </c>
      <c r="H701">
        <v>0</v>
      </c>
      <c r="I701">
        <v>0</v>
      </c>
      <c r="J701">
        <v>0</v>
      </c>
      <c r="K701">
        <v>0</v>
      </c>
      <c r="L701">
        <v>0</v>
      </c>
      <c r="M701">
        <v>0</v>
      </c>
      <c r="N701">
        <v>0</v>
      </c>
      <c r="O701">
        <v>0</v>
      </c>
      <c r="P701">
        <v>0</v>
      </c>
      <c r="Q701">
        <v>0</v>
      </c>
      <c r="R701">
        <v>0</v>
      </c>
      <c r="S701">
        <v>0</v>
      </c>
      <c r="T701">
        <v>0</v>
      </c>
      <c r="U701">
        <v>0</v>
      </c>
      <c r="V701">
        <v>0</v>
      </c>
      <c r="W701">
        <v>0</v>
      </c>
      <c r="X701">
        <v>0</v>
      </c>
      <c r="Y701">
        <v>0</v>
      </c>
      <c r="Z701">
        <v>0</v>
      </c>
      <c r="AA701">
        <v>0</v>
      </c>
      <c r="AB701">
        <v>0</v>
      </c>
      <c r="AC701">
        <v>0</v>
      </c>
      <c r="AD701">
        <v>0</v>
      </c>
      <c r="AE701">
        <v>0</v>
      </c>
      <c r="AF701">
        <v>0</v>
      </c>
      <c r="AG701">
        <v>0</v>
      </c>
      <c r="AH701">
        <v>37687</v>
      </c>
      <c r="AI701">
        <v>37434</v>
      </c>
      <c r="AJ701">
        <v>41582</v>
      </c>
      <c r="AK701">
        <v>36585</v>
      </c>
      <c r="AL701">
        <v>39036</v>
      </c>
      <c r="AM701">
        <v>40507</v>
      </c>
      <c r="AN701">
        <v>35427</v>
      </c>
      <c r="AO701">
        <v>39145</v>
      </c>
      <c r="AP701">
        <v>34303</v>
      </c>
      <c r="AQ701">
        <v>38195</v>
      </c>
      <c r="AR701">
        <v>36280</v>
      </c>
      <c r="AS701">
        <v>39597.58</v>
      </c>
      <c r="AT701">
        <v>0</v>
      </c>
    </row>
    <row r="702" spans="1:46">
      <c r="A702" t="s">
        <v>84</v>
      </c>
      <c r="B702">
        <v>1</v>
      </c>
      <c r="C702" t="s">
        <v>622</v>
      </c>
      <c r="D702">
        <v>5402</v>
      </c>
      <c r="E702">
        <v>0</v>
      </c>
      <c r="F702">
        <v>0</v>
      </c>
      <c r="G702">
        <v>0</v>
      </c>
      <c r="H702">
        <v>0</v>
      </c>
      <c r="I702">
        <v>0</v>
      </c>
      <c r="J702">
        <v>0</v>
      </c>
      <c r="K702">
        <v>0</v>
      </c>
      <c r="L702">
        <v>0</v>
      </c>
      <c r="M702">
        <v>0</v>
      </c>
      <c r="N702">
        <v>0</v>
      </c>
      <c r="O702">
        <v>0</v>
      </c>
      <c r="P702">
        <v>0</v>
      </c>
      <c r="Q702">
        <v>0</v>
      </c>
      <c r="R702">
        <v>0</v>
      </c>
      <c r="S702">
        <v>0</v>
      </c>
      <c r="T702">
        <v>0</v>
      </c>
      <c r="U702">
        <v>0</v>
      </c>
      <c r="V702">
        <v>0</v>
      </c>
      <c r="W702">
        <v>0</v>
      </c>
      <c r="X702">
        <v>0</v>
      </c>
      <c r="Y702">
        <v>0</v>
      </c>
      <c r="Z702">
        <v>0</v>
      </c>
      <c r="AA702">
        <v>0</v>
      </c>
      <c r="AB702">
        <v>0</v>
      </c>
      <c r="AC702">
        <v>0</v>
      </c>
      <c r="AD702">
        <v>0</v>
      </c>
      <c r="AE702">
        <v>0</v>
      </c>
      <c r="AF702">
        <v>0</v>
      </c>
      <c r="AG702">
        <v>0</v>
      </c>
      <c r="AH702">
        <v>3951</v>
      </c>
      <c r="AI702">
        <v>3690</v>
      </c>
      <c r="AJ702">
        <v>3826</v>
      </c>
      <c r="AK702">
        <v>2963</v>
      </c>
      <c r="AL702">
        <v>2788</v>
      </c>
      <c r="AM702">
        <v>3307</v>
      </c>
      <c r="AN702">
        <v>2765</v>
      </c>
      <c r="AO702">
        <v>4232</v>
      </c>
      <c r="AP702">
        <v>4097</v>
      </c>
      <c r="AQ702">
        <v>4156</v>
      </c>
      <c r="AR702">
        <v>3902</v>
      </c>
      <c r="AS702">
        <v>4514.78</v>
      </c>
      <c r="AT702">
        <v>0</v>
      </c>
    </row>
    <row r="703" spans="1:46">
      <c r="A703" t="s">
        <v>84</v>
      </c>
      <c r="B703">
        <v>1</v>
      </c>
      <c r="C703" t="s">
        <v>622</v>
      </c>
      <c r="D703">
        <v>5406</v>
      </c>
      <c r="E703">
        <v>0</v>
      </c>
      <c r="F703">
        <v>0</v>
      </c>
      <c r="G703">
        <v>0</v>
      </c>
      <c r="H703">
        <v>0</v>
      </c>
      <c r="I703">
        <v>0</v>
      </c>
      <c r="J703">
        <v>0</v>
      </c>
      <c r="K703">
        <v>0</v>
      </c>
      <c r="L703">
        <v>0</v>
      </c>
      <c r="M703">
        <v>0</v>
      </c>
      <c r="N703">
        <v>0</v>
      </c>
      <c r="O703">
        <v>0</v>
      </c>
      <c r="P703">
        <v>0</v>
      </c>
      <c r="Q703">
        <v>0</v>
      </c>
      <c r="R703">
        <v>0</v>
      </c>
      <c r="S703">
        <v>0</v>
      </c>
      <c r="T703">
        <v>0</v>
      </c>
      <c r="U703">
        <v>0</v>
      </c>
      <c r="V703">
        <v>0</v>
      </c>
      <c r="W703">
        <v>0</v>
      </c>
      <c r="X703">
        <v>0</v>
      </c>
      <c r="Y703">
        <v>0</v>
      </c>
      <c r="Z703">
        <v>0</v>
      </c>
      <c r="AA703">
        <v>0</v>
      </c>
      <c r="AB703">
        <v>0</v>
      </c>
      <c r="AC703">
        <v>0</v>
      </c>
      <c r="AD703">
        <v>0</v>
      </c>
      <c r="AE703">
        <v>0</v>
      </c>
      <c r="AF703">
        <v>0</v>
      </c>
      <c r="AG703">
        <v>0</v>
      </c>
      <c r="AH703">
        <v>783</v>
      </c>
      <c r="AI703">
        <v>530</v>
      </c>
      <c r="AJ703">
        <v>656</v>
      </c>
      <c r="AK703">
        <v>1106</v>
      </c>
      <c r="AL703">
        <v>2629</v>
      </c>
      <c r="AM703">
        <v>248</v>
      </c>
      <c r="AN703">
        <v>1014</v>
      </c>
      <c r="AO703">
        <v>1584</v>
      </c>
      <c r="AP703">
        <v>2209</v>
      </c>
      <c r="AQ703">
        <v>2019</v>
      </c>
      <c r="AR703">
        <v>745</v>
      </c>
      <c r="AS703">
        <v>7477</v>
      </c>
      <c r="AT703">
        <v>0</v>
      </c>
    </row>
    <row r="704" spans="1:46">
      <c r="A704" t="s">
        <v>84</v>
      </c>
      <c r="B704">
        <v>1</v>
      </c>
      <c r="C704" t="s">
        <v>622</v>
      </c>
      <c r="D704">
        <v>5407</v>
      </c>
      <c r="E704">
        <v>0</v>
      </c>
      <c r="F704">
        <v>0</v>
      </c>
      <c r="G704">
        <v>0</v>
      </c>
      <c r="H704">
        <v>0</v>
      </c>
      <c r="I704">
        <v>0</v>
      </c>
      <c r="J704">
        <v>0</v>
      </c>
      <c r="K704">
        <v>0</v>
      </c>
      <c r="L704">
        <v>0</v>
      </c>
      <c r="M704">
        <v>0</v>
      </c>
      <c r="N704">
        <v>0</v>
      </c>
      <c r="O704">
        <v>0</v>
      </c>
      <c r="P704">
        <v>0</v>
      </c>
      <c r="Q704">
        <v>0</v>
      </c>
      <c r="R704">
        <v>0</v>
      </c>
      <c r="S704">
        <v>0</v>
      </c>
      <c r="T704">
        <v>0</v>
      </c>
      <c r="U704">
        <v>0</v>
      </c>
      <c r="V704">
        <v>0</v>
      </c>
      <c r="W704">
        <v>0</v>
      </c>
      <c r="X704">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100</v>
      </c>
      <c r="AR704">
        <v>0</v>
      </c>
      <c r="AS704">
        <v>0</v>
      </c>
      <c r="AT704">
        <v>0</v>
      </c>
    </row>
    <row r="705" spans="1:46">
      <c r="A705" t="s">
        <v>84</v>
      </c>
      <c r="B705">
        <v>1</v>
      </c>
      <c r="C705" t="s">
        <v>622</v>
      </c>
      <c r="D705">
        <v>5408</v>
      </c>
      <c r="E705">
        <v>0</v>
      </c>
      <c r="F705">
        <v>0</v>
      </c>
      <c r="G705">
        <v>0</v>
      </c>
      <c r="H705">
        <v>0</v>
      </c>
      <c r="I705">
        <v>0</v>
      </c>
      <c r="J705">
        <v>0</v>
      </c>
      <c r="K705">
        <v>0</v>
      </c>
      <c r="L705">
        <v>0</v>
      </c>
      <c r="M705">
        <v>0</v>
      </c>
      <c r="N705">
        <v>0</v>
      </c>
      <c r="O705">
        <v>0</v>
      </c>
      <c r="P705">
        <v>0</v>
      </c>
      <c r="Q705">
        <v>0</v>
      </c>
      <c r="R705">
        <v>0</v>
      </c>
      <c r="S705">
        <v>0</v>
      </c>
      <c r="T705">
        <v>0</v>
      </c>
      <c r="U705">
        <v>0</v>
      </c>
      <c r="V705">
        <v>0</v>
      </c>
      <c r="W705">
        <v>0</v>
      </c>
      <c r="X705">
        <v>0</v>
      </c>
      <c r="Y705">
        <v>0</v>
      </c>
      <c r="Z705">
        <v>0</v>
      </c>
      <c r="AA705">
        <v>0</v>
      </c>
      <c r="AB705">
        <v>0</v>
      </c>
      <c r="AC705">
        <v>0</v>
      </c>
      <c r="AD705">
        <v>0</v>
      </c>
      <c r="AE705">
        <v>0</v>
      </c>
      <c r="AF705">
        <v>0</v>
      </c>
      <c r="AG705">
        <v>0</v>
      </c>
      <c r="AH705">
        <v>0</v>
      </c>
      <c r="AI705">
        <v>0</v>
      </c>
      <c r="AJ705">
        <v>0</v>
      </c>
      <c r="AK705">
        <v>0</v>
      </c>
      <c r="AL705">
        <v>0</v>
      </c>
      <c r="AM705">
        <v>0</v>
      </c>
      <c r="AN705">
        <v>0</v>
      </c>
      <c r="AO705">
        <v>0</v>
      </c>
      <c r="AP705">
        <v>1000</v>
      </c>
      <c r="AQ705">
        <v>0</v>
      </c>
      <c r="AR705">
        <v>0</v>
      </c>
      <c r="AS705">
        <v>0</v>
      </c>
      <c r="AT705">
        <v>0</v>
      </c>
    </row>
    <row r="706" spans="1:46">
      <c r="A706" t="s">
        <v>84</v>
      </c>
      <c r="B706">
        <v>1</v>
      </c>
      <c r="C706" t="s">
        <v>622</v>
      </c>
      <c r="D706">
        <v>5415</v>
      </c>
      <c r="E706">
        <v>0</v>
      </c>
      <c r="F706">
        <v>0</v>
      </c>
      <c r="G706">
        <v>0</v>
      </c>
      <c r="H706">
        <v>0</v>
      </c>
      <c r="I706">
        <v>0</v>
      </c>
      <c r="J706">
        <v>0</v>
      </c>
      <c r="K706">
        <v>0</v>
      </c>
      <c r="L706">
        <v>0</v>
      </c>
      <c r="M706">
        <v>0</v>
      </c>
      <c r="N706">
        <v>0</v>
      </c>
      <c r="O706">
        <v>0</v>
      </c>
      <c r="P706">
        <v>0</v>
      </c>
      <c r="Q706">
        <v>0</v>
      </c>
      <c r="R706">
        <v>0</v>
      </c>
      <c r="S706">
        <v>0</v>
      </c>
      <c r="T706">
        <v>0</v>
      </c>
      <c r="U706">
        <v>0</v>
      </c>
      <c r="V706">
        <v>0</v>
      </c>
      <c r="W706">
        <v>0</v>
      </c>
      <c r="X706">
        <v>0</v>
      </c>
      <c r="Y706">
        <v>0</v>
      </c>
      <c r="Z706">
        <v>0</v>
      </c>
      <c r="AA706">
        <v>0</v>
      </c>
      <c r="AB706">
        <v>0</v>
      </c>
      <c r="AC706">
        <v>0</v>
      </c>
      <c r="AD706">
        <v>0</v>
      </c>
      <c r="AE706">
        <v>0</v>
      </c>
      <c r="AF706">
        <v>0</v>
      </c>
      <c r="AG706">
        <v>0</v>
      </c>
      <c r="AH706">
        <v>2119</v>
      </c>
      <c r="AI706">
        <v>2037</v>
      </c>
      <c r="AJ706">
        <v>1521</v>
      </c>
      <c r="AK706">
        <v>2436</v>
      </c>
      <c r="AL706">
        <v>29639</v>
      </c>
      <c r="AM706">
        <v>1718</v>
      </c>
      <c r="AN706">
        <v>1614</v>
      </c>
      <c r="AO706">
        <v>3134</v>
      </c>
      <c r="AP706">
        <v>1496</v>
      </c>
      <c r="AQ706">
        <v>2115</v>
      </c>
      <c r="AR706">
        <v>2854</v>
      </c>
      <c r="AS706">
        <v>-1683</v>
      </c>
      <c r="AT706">
        <v>0</v>
      </c>
    </row>
    <row r="707" spans="1:46">
      <c r="A707" t="s">
        <v>84</v>
      </c>
      <c r="B707">
        <v>1</v>
      </c>
      <c r="C707" t="s">
        <v>622</v>
      </c>
      <c r="D707">
        <v>5416</v>
      </c>
      <c r="E707">
        <v>0</v>
      </c>
      <c r="F707">
        <v>0</v>
      </c>
      <c r="G707">
        <v>0</v>
      </c>
      <c r="H707">
        <v>0</v>
      </c>
      <c r="I707">
        <v>0</v>
      </c>
      <c r="J707">
        <v>0</v>
      </c>
      <c r="K707">
        <v>0</v>
      </c>
      <c r="L707">
        <v>0</v>
      </c>
      <c r="M707">
        <v>0</v>
      </c>
      <c r="N707">
        <v>0</v>
      </c>
      <c r="O707">
        <v>0</v>
      </c>
      <c r="P707">
        <v>0</v>
      </c>
      <c r="Q707">
        <v>0</v>
      </c>
      <c r="R707">
        <v>0</v>
      </c>
      <c r="S707">
        <v>0</v>
      </c>
      <c r="T707">
        <v>0</v>
      </c>
      <c r="U707">
        <v>0</v>
      </c>
      <c r="V707">
        <v>0</v>
      </c>
      <c r="W707">
        <v>0</v>
      </c>
      <c r="X707">
        <v>0</v>
      </c>
      <c r="Y707">
        <v>0</v>
      </c>
      <c r="Z707">
        <v>0</v>
      </c>
      <c r="AA707">
        <v>0</v>
      </c>
      <c r="AB707">
        <v>0</v>
      </c>
      <c r="AC707">
        <v>0</v>
      </c>
      <c r="AD707">
        <v>0</v>
      </c>
      <c r="AE707">
        <v>0</v>
      </c>
      <c r="AF707">
        <v>0</v>
      </c>
      <c r="AG707">
        <v>0</v>
      </c>
      <c r="AH707">
        <v>4894</v>
      </c>
      <c r="AI707">
        <v>5483</v>
      </c>
      <c r="AJ707">
        <v>781</v>
      </c>
      <c r="AK707">
        <v>780</v>
      </c>
      <c r="AL707">
        <v>792</v>
      </c>
      <c r="AM707">
        <v>788</v>
      </c>
      <c r="AN707">
        <v>786</v>
      </c>
      <c r="AO707">
        <v>443</v>
      </c>
      <c r="AP707">
        <v>443</v>
      </c>
      <c r="AQ707">
        <v>443</v>
      </c>
      <c r="AR707">
        <v>443</v>
      </c>
      <c r="AS707">
        <v>444</v>
      </c>
      <c r="AT707">
        <v>0</v>
      </c>
    </row>
    <row r="708" spans="1:46">
      <c r="A708" t="s">
        <v>84</v>
      </c>
      <c r="B708">
        <v>1</v>
      </c>
      <c r="C708" t="s">
        <v>622</v>
      </c>
      <c r="D708">
        <v>5417</v>
      </c>
      <c r="E708">
        <v>0</v>
      </c>
      <c r="F708">
        <v>0</v>
      </c>
      <c r="G708">
        <v>0</v>
      </c>
      <c r="H708">
        <v>0</v>
      </c>
      <c r="I708">
        <v>0</v>
      </c>
      <c r="J708">
        <v>0</v>
      </c>
      <c r="K708">
        <v>0</v>
      </c>
      <c r="L708">
        <v>0</v>
      </c>
      <c r="M708">
        <v>0</v>
      </c>
      <c r="N708">
        <v>0</v>
      </c>
      <c r="O708">
        <v>0</v>
      </c>
      <c r="P708">
        <v>0</v>
      </c>
      <c r="Q708">
        <v>0</v>
      </c>
      <c r="R708">
        <v>0</v>
      </c>
      <c r="S708">
        <v>0</v>
      </c>
      <c r="T708">
        <v>0</v>
      </c>
      <c r="U708">
        <v>0</v>
      </c>
      <c r="V708">
        <v>0</v>
      </c>
      <c r="W708">
        <v>0</v>
      </c>
      <c r="X708">
        <v>0</v>
      </c>
      <c r="Y708">
        <v>0</v>
      </c>
      <c r="Z708">
        <v>0</v>
      </c>
      <c r="AA708">
        <v>0</v>
      </c>
      <c r="AB708">
        <v>0</v>
      </c>
      <c r="AC708">
        <v>0</v>
      </c>
      <c r="AD708">
        <v>0</v>
      </c>
      <c r="AE708">
        <v>0</v>
      </c>
      <c r="AF708">
        <v>0</v>
      </c>
      <c r="AG708">
        <v>0</v>
      </c>
      <c r="AH708">
        <v>0</v>
      </c>
      <c r="AI708">
        <v>0</v>
      </c>
      <c r="AJ708">
        <v>0</v>
      </c>
      <c r="AK708">
        <v>0</v>
      </c>
      <c r="AL708">
        <v>0</v>
      </c>
      <c r="AM708">
        <v>0</v>
      </c>
      <c r="AN708">
        <v>0</v>
      </c>
      <c r="AO708">
        <v>0</v>
      </c>
      <c r="AP708">
        <v>6304</v>
      </c>
      <c r="AQ708">
        <v>0</v>
      </c>
      <c r="AR708">
        <v>0</v>
      </c>
      <c r="AS708">
        <v>0</v>
      </c>
      <c r="AT708">
        <v>0</v>
      </c>
    </row>
    <row r="709" spans="1:46">
      <c r="A709" t="s">
        <v>84</v>
      </c>
      <c r="B709">
        <v>1</v>
      </c>
      <c r="C709" t="s">
        <v>622</v>
      </c>
      <c r="D709">
        <v>5418</v>
      </c>
      <c r="E709">
        <v>0</v>
      </c>
      <c r="F709">
        <v>0</v>
      </c>
      <c r="G709">
        <v>0</v>
      </c>
      <c r="H709">
        <v>0</v>
      </c>
      <c r="I709">
        <v>0</v>
      </c>
      <c r="J709">
        <v>0</v>
      </c>
      <c r="K709">
        <v>0</v>
      </c>
      <c r="L709">
        <v>0</v>
      </c>
      <c r="M709">
        <v>0</v>
      </c>
      <c r="N709">
        <v>0</v>
      </c>
      <c r="O709">
        <v>0</v>
      </c>
      <c r="P709">
        <v>0</v>
      </c>
      <c r="Q709">
        <v>0</v>
      </c>
      <c r="R709">
        <v>0</v>
      </c>
      <c r="S709">
        <v>0</v>
      </c>
      <c r="T709">
        <v>0</v>
      </c>
      <c r="U709">
        <v>0</v>
      </c>
      <c r="V709">
        <v>0</v>
      </c>
      <c r="W709">
        <v>0</v>
      </c>
      <c r="X709">
        <v>0</v>
      </c>
      <c r="Y709">
        <v>0</v>
      </c>
      <c r="Z709">
        <v>0</v>
      </c>
      <c r="AA709">
        <v>0</v>
      </c>
      <c r="AB709">
        <v>0</v>
      </c>
      <c r="AC709">
        <v>0</v>
      </c>
      <c r="AD709">
        <v>0</v>
      </c>
      <c r="AE709">
        <v>0</v>
      </c>
      <c r="AF709">
        <v>0</v>
      </c>
      <c r="AG709">
        <v>0</v>
      </c>
      <c r="AH709">
        <v>0</v>
      </c>
      <c r="AI709">
        <v>0</v>
      </c>
      <c r="AJ709">
        <v>780</v>
      </c>
      <c r="AK709">
        <v>375</v>
      </c>
      <c r="AL709">
        <v>309</v>
      </c>
      <c r="AM709">
        <v>0</v>
      </c>
      <c r="AN709">
        <v>1401</v>
      </c>
      <c r="AO709">
        <v>0</v>
      </c>
      <c r="AP709">
        <v>3457</v>
      </c>
      <c r="AQ709">
        <v>0</v>
      </c>
      <c r="AR709">
        <v>7045</v>
      </c>
      <c r="AS709">
        <v>1633</v>
      </c>
      <c r="AT709">
        <v>0</v>
      </c>
    </row>
    <row r="710" spans="1:46">
      <c r="A710" t="s">
        <v>84</v>
      </c>
      <c r="B710">
        <v>1</v>
      </c>
      <c r="C710" t="s">
        <v>622</v>
      </c>
      <c r="D710">
        <v>5420</v>
      </c>
      <c r="E710">
        <v>0</v>
      </c>
      <c r="F710">
        <v>0</v>
      </c>
      <c r="G710">
        <v>0</v>
      </c>
      <c r="H710">
        <v>0</v>
      </c>
      <c r="I710">
        <v>0</v>
      </c>
      <c r="J710">
        <v>0</v>
      </c>
      <c r="K710">
        <v>0</v>
      </c>
      <c r="L710">
        <v>0</v>
      </c>
      <c r="M710">
        <v>0</v>
      </c>
      <c r="N710">
        <v>0</v>
      </c>
      <c r="O710">
        <v>0</v>
      </c>
      <c r="P710">
        <v>0</v>
      </c>
      <c r="Q710">
        <v>0</v>
      </c>
      <c r="R710">
        <v>0</v>
      </c>
      <c r="S710">
        <v>0</v>
      </c>
      <c r="T710">
        <v>0</v>
      </c>
      <c r="U710">
        <v>0</v>
      </c>
      <c r="V710">
        <v>0</v>
      </c>
      <c r="W710">
        <v>0</v>
      </c>
      <c r="X710">
        <v>0</v>
      </c>
      <c r="Y710">
        <v>0</v>
      </c>
      <c r="Z710">
        <v>0</v>
      </c>
      <c r="AA710">
        <v>0</v>
      </c>
      <c r="AB710">
        <v>0</v>
      </c>
      <c r="AC710">
        <v>0</v>
      </c>
      <c r="AD710">
        <v>0</v>
      </c>
      <c r="AE710">
        <v>0</v>
      </c>
      <c r="AF710">
        <v>0</v>
      </c>
      <c r="AG710">
        <v>0</v>
      </c>
      <c r="AH710">
        <v>209</v>
      </c>
      <c r="AI710">
        <v>426</v>
      </c>
      <c r="AJ710">
        <v>209</v>
      </c>
      <c r="AK710">
        <v>209</v>
      </c>
      <c r="AL710">
        <v>209</v>
      </c>
      <c r="AM710">
        <v>209</v>
      </c>
      <c r="AN710">
        <v>209</v>
      </c>
      <c r="AO710">
        <v>484</v>
      </c>
      <c r="AP710">
        <v>209</v>
      </c>
      <c r="AQ710">
        <v>209</v>
      </c>
      <c r="AR710">
        <v>209</v>
      </c>
      <c r="AS710">
        <v>209</v>
      </c>
      <c r="AT710">
        <v>0</v>
      </c>
    </row>
    <row r="711" spans="1:46">
      <c r="A711" t="s">
        <v>84</v>
      </c>
      <c r="B711">
        <v>1</v>
      </c>
      <c r="C711" t="s">
        <v>622</v>
      </c>
      <c r="D711">
        <v>5421</v>
      </c>
      <c r="E711">
        <v>0</v>
      </c>
      <c r="F711">
        <v>0</v>
      </c>
      <c r="G711">
        <v>0</v>
      </c>
      <c r="H711">
        <v>0</v>
      </c>
      <c r="I711">
        <v>0</v>
      </c>
      <c r="J711">
        <v>0</v>
      </c>
      <c r="K711">
        <v>0</v>
      </c>
      <c r="L711">
        <v>0</v>
      </c>
      <c r="M711">
        <v>0</v>
      </c>
      <c r="N711">
        <v>0</v>
      </c>
      <c r="O711">
        <v>0</v>
      </c>
      <c r="P711">
        <v>0</v>
      </c>
      <c r="Q711">
        <v>0</v>
      </c>
      <c r="R711">
        <v>0</v>
      </c>
      <c r="S711">
        <v>0</v>
      </c>
      <c r="T711">
        <v>0</v>
      </c>
      <c r="U711">
        <v>0</v>
      </c>
      <c r="V711">
        <v>0</v>
      </c>
      <c r="W711">
        <v>0</v>
      </c>
      <c r="X711">
        <v>0</v>
      </c>
      <c r="Y711">
        <v>0</v>
      </c>
      <c r="Z711">
        <v>0</v>
      </c>
      <c r="AA711">
        <v>0</v>
      </c>
      <c r="AB711">
        <v>0</v>
      </c>
      <c r="AC711">
        <v>0</v>
      </c>
      <c r="AD711">
        <v>0</v>
      </c>
      <c r="AE711">
        <v>0</v>
      </c>
      <c r="AF711">
        <v>0</v>
      </c>
      <c r="AG711">
        <v>0</v>
      </c>
      <c r="AH711">
        <v>0</v>
      </c>
      <c r="AI711">
        <v>419</v>
      </c>
      <c r="AJ711">
        <v>61</v>
      </c>
      <c r="AK711">
        <v>0</v>
      </c>
      <c r="AL711">
        <v>0</v>
      </c>
      <c r="AM711">
        <v>43</v>
      </c>
      <c r="AN711">
        <v>0</v>
      </c>
      <c r="AO711">
        <v>199</v>
      </c>
      <c r="AP711">
        <v>1249</v>
      </c>
      <c r="AQ711">
        <v>2754</v>
      </c>
      <c r="AR711">
        <v>152</v>
      </c>
      <c r="AS711">
        <v>123</v>
      </c>
      <c r="AT711">
        <v>0</v>
      </c>
    </row>
    <row r="712" spans="1:46">
      <c r="A712" t="s">
        <v>84</v>
      </c>
      <c r="B712">
        <v>1</v>
      </c>
      <c r="C712" t="s">
        <v>622</v>
      </c>
      <c r="D712">
        <v>5422</v>
      </c>
      <c r="E712">
        <v>0</v>
      </c>
      <c r="F712">
        <v>0</v>
      </c>
      <c r="G712">
        <v>0</v>
      </c>
      <c r="H712">
        <v>0</v>
      </c>
      <c r="I712">
        <v>0</v>
      </c>
      <c r="J712">
        <v>0</v>
      </c>
      <c r="K712">
        <v>0</v>
      </c>
      <c r="L712">
        <v>0</v>
      </c>
      <c r="M712">
        <v>0</v>
      </c>
      <c r="N712">
        <v>0</v>
      </c>
      <c r="O712">
        <v>0</v>
      </c>
      <c r="P712">
        <v>0</v>
      </c>
      <c r="Q712">
        <v>0</v>
      </c>
      <c r="R712">
        <v>0</v>
      </c>
      <c r="S712">
        <v>0</v>
      </c>
      <c r="T712">
        <v>0</v>
      </c>
      <c r="U712">
        <v>0</v>
      </c>
      <c r="V712">
        <v>0</v>
      </c>
      <c r="W712">
        <v>0</v>
      </c>
      <c r="X712">
        <v>0</v>
      </c>
      <c r="Y712">
        <v>0</v>
      </c>
      <c r="Z712">
        <v>0</v>
      </c>
      <c r="AA712">
        <v>0</v>
      </c>
      <c r="AB712">
        <v>0</v>
      </c>
      <c r="AC712">
        <v>0</v>
      </c>
      <c r="AD712">
        <v>0</v>
      </c>
      <c r="AE712">
        <v>0</v>
      </c>
      <c r="AF712">
        <v>0</v>
      </c>
      <c r="AG712">
        <v>0</v>
      </c>
      <c r="AH712">
        <v>0</v>
      </c>
      <c r="AI712">
        <v>0</v>
      </c>
      <c r="AJ712">
        <v>250</v>
      </c>
      <c r="AK712">
        <v>905</v>
      </c>
      <c r="AL712">
        <v>905</v>
      </c>
      <c r="AM712">
        <v>2940</v>
      </c>
      <c r="AN712">
        <v>0</v>
      </c>
      <c r="AO712">
        <v>0</v>
      </c>
      <c r="AP712">
        <v>0</v>
      </c>
      <c r="AQ712">
        <v>0</v>
      </c>
      <c r="AR712">
        <v>0</v>
      </c>
      <c r="AS712">
        <v>0</v>
      </c>
      <c r="AT712">
        <v>0</v>
      </c>
    </row>
    <row r="713" spans="1:46">
      <c r="A713" t="s">
        <v>84</v>
      </c>
      <c r="B713">
        <v>1</v>
      </c>
      <c r="C713" t="s">
        <v>622</v>
      </c>
      <c r="D713">
        <v>5423</v>
      </c>
      <c r="E713">
        <v>0</v>
      </c>
      <c r="F713">
        <v>0</v>
      </c>
      <c r="G713">
        <v>0</v>
      </c>
      <c r="H713">
        <v>0</v>
      </c>
      <c r="I713">
        <v>0</v>
      </c>
      <c r="J713">
        <v>0</v>
      </c>
      <c r="K713">
        <v>0</v>
      </c>
      <c r="L713">
        <v>0</v>
      </c>
      <c r="M713">
        <v>0</v>
      </c>
      <c r="N713">
        <v>0</v>
      </c>
      <c r="O713">
        <v>0</v>
      </c>
      <c r="P713">
        <v>0</v>
      </c>
      <c r="Q713">
        <v>0</v>
      </c>
      <c r="R713">
        <v>0</v>
      </c>
      <c r="S713">
        <v>0</v>
      </c>
      <c r="T713">
        <v>0</v>
      </c>
      <c r="U713">
        <v>0</v>
      </c>
      <c r="V713">
        <v>0</v>
      </c>
      <c r="W713">
        <v>0</v>
      </c>
      <c r="X713">
        <v>0</v>
      </c>
      <c r="Y713">
        <v>0</v>
      </c>
      <c r="Z713">
        <v>0</v>
      </c>
      <c r="AA713">
        <v>0</v>
      </c>
      <c r="AB713">
        <v>0</v>
      </c>
      <c r="AC713">
        <v>0</v>
      </c>
      <c r="AD713">
        <v>0</v>
      </c>
      <c r="AE713">
        <v>0</v>
      </c>
      <c r="AF713">
        <v>0</v>
      </c>
      <c r="AG713">
        <v>0</v>
      </c>
      <c r="AH713">
        <v>0</v>
      </c>
      <c r="AI713">
        <v>0</v>
      </c>
      <c r="AJ713">
        <v>9076</v>
      </c>
      <c r="AK713">
        <v>0</v>
      </c>
      <c r="AL713">
        <v>0</v>
      </c>
      <c r="AM713">
        <v>0</v>
      </c>
      <c r="AN713">
        <v>0</v>
      </c>
      <c r="AO713">
        <v>0</v>
      </c>
      <c r="AP713">
        <v>9031</v>
      </c>
      <c r="AQ713">
        <v>0</v>
      </c>
      <c r="AR713">
        <v>0</v>
      </c>
      <c r="AS713">
        <v>893</v>
      </c>
      <c r="AT713">
        <v>0</v>
      </c>
    </row>
    <row r="714" spans="1:46">
      <c r="A714" t="s">
        <v>84</v>
      </c>
      <c r="B714">
        <v>1</v>
      </c>
      <c r="C714" t="s">
        <v>622</v>
      </c>
      <c r="D714">
        <v>5430</v>
      </c>
      <c r="E714">
        <v>0</v>
      </c>
      <c r="F714">
        <v>0</v>
      </c>
      <c r="G714">
        <v>0</v>
      </c>
      <c r="H714">
        <v>0</v>
      </c>
      <c r="I714">
        <v>0</v>
      </c>
      <c r="J714">
        <v>0</v>
      </c>
      <c r="K714">
        <v>0</v>
      </c>
      <c r="L714">
        <v>0</v>
      </c>
      <c r="M714">
        <v>0</v>
      </c>
      <c r="N714">
        <v>0</v>
      </c>
      <c r="O714">
        <v>0</v>
      </c>
      <c r="P714">
        <v>0</v>
      </c>
      <c r="Q714">
        <v>0</v>
      </c>
      <c r="R714">
        <v>0</v>
      </c>
      <c r="S714">
        <v>0</v>
      </c>
      <c r="T714">
        <v>0</v>
      </c>
      <c r="U714">
        <v>0</v>
      </c>
      <c r="V714">
        <v>0</v>
      </c>
      <c r="W714">
        <v>0</v>
      </c>
      <c r="X714">
        <v>0</v>
      </c>
      <c r="Y714">
        <v>0</v>
      </c>
      <c r="Z714">
        <v>0</v>
      </c>
      <c r="AA714">
        <v>0</v>
      </c>
      <c r="AB714">
        <v>0</v>
      </c>
      <c r="AC714">
        <v>0</v>
      </c>
      <c r="AD714">
        <v>0</v>
      </c>
      <c r="AE714">
        <v>0</v>
      </c>
      <c r="AF714">
        <v>0</v>
      </c>
      <c r="AG714">
        <v>0</v>
      </c>
      <c r="AH714">
        <v>3424</v>
      </c>
      <c r="AI714">
        <v>885</v>
      </c>
      <c r="AJ714">
        <v>3179</v>
      </c>
      <c r="AK714">
        <v>655</v>
      </c>
      <c r="AL714">
        <v>685</v>
      </c>
      <c r="AM714">
        <v>2701</v>
      </c>
      <c r="AN714">
        <v>1456</v>
      </c>
      <c r="AO714">
        <v>1426</v>
      </c>
      <c r="AP714">
        <v>1235</v>
      </c>
      <c r="AQ714">
        <v>1292</v>
      </c>
      <c r="AR714">
        <v>1914</v>
      </c>
      <c r="AS714">
        <v>2148</v>
      </c>
      <c r="AT714">
        <v>0</v>
      </c>
    </row>
    <row r="715" spans="1:46">
      <c r="A715" t="s">
        <v>84</v>
      </c>
      <c r="B715">
        <v>1</v>
      </c>
      <c r="C715" t="s">
        <v>622</v>
      </c>
      <c r="D715">
        <v>5435</v>
      </c>
      <c r="E715">
        <v>0</v>
      </c>
      <c r="F715">
        <v>0</v>
      </c>
      <c r="G715">
        <v>0</v>
      </c>
      <c r="H715">
        <v>0</v>
      </c>
      <c r="I715">
        <v>0</v>
      </c>
      <c r="J715">
        <v>0</v>
      </c>
      <c r="K715">
        <v>0</v>
      </c>
      <c r="L715">
        <v>0</v>
      </c>
      <c r="M715">
        <v>0</v>
      </c>
      <c r="N715">
        <v>0</v>
      </c>
      <c r="O715">
        <v>0</v>
      </c>
      <c r="P715">
        <v>0</v>
      </c>
      <c r="Q715">
        <v>0</v>
      </c>
      <c r="R715">
        <v>0</v>
      </c>
      <c r="S715">
        <v>0</v>
      </c>
      <c r="T715">
        <v>0</v>
      </c>
      <c r="U715">
        <v>0</v>
      </c>
      <c r="V715">
        <v>0</v>
      </c>
      <c r="W715">
        <v>0</v>
      </c>
      <c r="X715">
        <v>0</v>
      </c>
      <c r="Y715">
        <v>0</v>
      </c>
      <c r="Z715">
        <v>0</v>
      </c>
      <c r="AA715">
        <v>0</v>
      </c>
      <c r="AB715">
        <v>0</v>
      </c>
      <c r="AC715">
        <v>0</v>
      </c>
      <c r="AD715">
        <v>0</v>
      </c>
      <c r="AE715">
        <v>0</v>
      </c>
      <c r="AF715">
        <v>0</v>
      </c>
      <c r="AG715">
        <v>0</v>
      </c>
      <c r="AH715">
        <v>734</v>
      </c>
      <c r="AI715">
        <v>299</v>
      </c>
      <c r="AJ715">
        <v>0</v>
      </c>
      <c r="AK715">
        <v>4413</v>
      </c>
      <c r="AL715">
        <v>0</v>
      </c>
      <c r="AM715">
        <v>1220</v>
      </c>
      <c r="AN715">
        <v>648</v>
      </c>
      <c r="AO715">
        <v>560</v>
      </c>
      <c r="AP715">
        <v>1752</v>
      </c>
      <c r="AQ715">
        <v>2095</v>
      </c>
      <c r="AR715">
        <v>763</v>
      </c>
      <c r="AS715">
        <v>1016</v>
      </c>
      <c r="AT715">
        <v>0</v>
      </c>
    </row>
    <row r="716" spans="1:46">
      <c r="A716" t="s">
        <v>84</v>
      </c>
      <c r="B716">
        <v>1</v>
      </c>
      <c r="C716" t="s">
        <v>622</v>
      </c>
      <c r="D716">
        <v>5440</v>
      </c>
      <c r="E716">
        <v>0</v>
      </c>
      <c r="F716">
        <v>0</v>
      </c>
      <c r="G716">
        <v>0</v>
      </c>
      <c r="H716">
        <v>0</v>
      </c>
      <c r="I716">
        <v>0</v>
      </c>
      <c r="J716">
        <v>0</v>
      </c>
      <c r="K716">
        <v>0</v>
      </c>
      <c r="L716">
        <v>0</v>
      </c>
      <c r="M716">
        <v>0</v>
      </c>
      <c r="N716">
        <v>0</v>
      </c>
      <c r="O716">
        <v>0</v>
      </c>
      <c r="P716">
        <v>0</v>
      </c>
      <c r="Q716">
        <v>0</v>
      </c>
      <c r="R716">
        <v>0</v>
      </c>
      <c r="S716">
        <v>0</v>
      </c>
      <c r="T716">
        <v>0</v>
      </c>
      <c r="U716">
        <v>0</v>
      </c>
      <c r="V716">
        <v>0</v>
      </c>
      <c r="W716">
        <v>0</v>
      </c>
      <c r="X716">
        <v>0</v>
      </c>
      <c r="Y716">
        <v>0</v>
      </c>
      <c r="Z716">
        <v>0</v>
      </c>
      <c r="AA716">
        <v>0</v>
      </c>
      <c r="AB716">
        <v>0</v>
      </c>
      <c r="AC716">
        <v>0</v>
      </c>
      <c r="AD716">
        <v>0</v>
      </c>
      <c r="AE716">
        <v>0</v>
      </c>
      <c r="AF716">
        <v>0</v>
      </c>
      <c r="AG716">
        <v>0</v>
      </c>
      <c r="AH716">
        <v>0</v>
      </c>
      <c r="AI716">
        <v>45</v>
      </c>
      <c r="AJ716">
        <v>0</v>
      </c>
      <c r="AK716">
        <v>924</v>
      </c>
      <c r="AL716">
        <v>-389</v>
      </c>
      <c r="AM716">
        <v>1420</v>
      </c>
      <c r="AN716">
        <v>0</v>
      </c>
      <c r="AO716">
        <v>0</v>
      </c>
      <c r="AP716">
        <v>0</v>
      </c>
      <c r="AQ716">
        <v>0</v>
      </c>
      <c r="AR716">
        <v>0</v>
      </c>
      <c r="AS716">
        <v>0</v>
      </c>
      <c r="AT716">
        <v>0</v>
      </c>
    </row>
    <row r="717" spans="1:46">
      <c r="A717" t="s">
        <v>84</v>
      </c>
      <c r="B717">
        <v>1</v>
      </c>
      <c r="C717" t="s">
        <v>622</v>
      </c>
      <c r="D717">
        <v>5450</v>
      </c>
      <c r="E717">
        <v>0</v>
      </c>
      <c r="F717">
        <v>0</v>
      </c>
      <c r="G717">
        <v>0</v>
      </c>
      <c r="H717">
        <v>0</v>
      </c>
      <c r="I717">
        <v>0</v>
      </c>
      <c r="J717">
        <v>0</v>
      </c>
      <c r="K717">
        <v>0</v>
      </c>
      <c r="L717">
        <v>0</v>
      </c>
      <c r="M717">
        <v>0</v>
      </c>
      <c r="N717">
        <v>0</v>
      </c>
      <c r="O717">
        <v>0</v>
      </c>
      <c r="P717">
        <v>0</v>
      </c>
      <c r="Q717">
        <v>0</v>
      </c>
      <c r="R717">
        <v>0</v>
      </c>
      <c r="S717">
        <v>0</v>
      </c>
      <c r="T717">
        <v>0</v>
      </c>
      <c r="U717">
        <v>0</v>
      </c>
      <c r="V717">
        <v>0</v>
      </c>
      <c r="W717">
        <v>0</v>
      </c>
      <c r="X717">
        <v>0</v>
      </c>
      <c r="Y717">
        <v>0</v>
      </c>
      <c r="Z717">
        <v>0</v>
      </c>
      <c r="AA717">
        <v>0</v>
      </c>
      <c r="AB717">
        <v>0</v>
      </c>
      <c r="AC717">
        <v>0</v>
      </c>
      <c r="AD717">
        <v>0</v>
      </c>
      <c r="AE717">
        <v>0</v>
      </c>
      <c r="AF717">
        <v>0</v>
      </c>
      <c r="AG717">
        <v>0</v>
      </c>
      <c r="AH717">
        <v>33</v>
      </c>
      <c r="AI717">
        <v>0</v>
      </c>
      <c r="AJ717">
        <v>273</v>
      </c>
      <c r="AK717">
        <v>57</v>
      </c>
      <c r="AL717">
        <v>148</v>
      </c>
      <c r="AM717">
        <v>30</v>
      </c>
      <c r="AN717">
        <v>0</v>
      </c>
      <c r="AO717">
        <v>159</v>
      </c>
      <c r="AP717">
        <v>233</v>
      </c>
      <c r="AQ717">
        <v>86</v>
      </c>
      <c r="AR717">
        <v>181</v>
      </c>
      <c r="AS717">
        <v>0</v>
      </c>
      <c r="AT717">
        <v>0</v>
      </c>
    </row>
    <row r="718" spans="1:46">
      <c r="A718" t="s">
        <v>84</v>
      </c>
      <c r="B718">
        <v>1</v>
      </c>
      <c r="C718" t="s">
        <v>622</v>
      </c>
      <c r="D718">
        <v>5470</v>
      </c>
      <c r="E718">
        <v>0</v>
      </c>
      <c r="F718">
        <v>0</v>
      </c>
      <c r="G718">
        <v>0</v>
      </c>
      <c r="H718">
        <v>0</v>
      </c>
      <c r="I718">
        <v>0</v>
      </c>
      <c r="J718">
        <v>0</v>
      </c>
      <c r="K718">
        <v>0</v>
      </c>
      <c r="L718">
        <v>0</v>
      </c>
      <c r="M718">
        <v>0</v>
      </c>
      <c r="N718">
        <v>0</v>
      </c>
      <c r="O718">
        <v>0</v>
      </c>
      <c r="P718">
        <v>0</v>
      </c>
      <c r="Q718">
        <v>0</v>
      </c>
      <c r="R718">
        <v>0</v>
      </c>
      <c r="S718">
        <v>0</v>
      </c>
      <c r="T718">
        <v>0</v>
      </c>
      <c r="U718">
        <v>0</v>
      </c>
      <c r="V718">
        <v>0</v>
      </c>
      <c r="W718">
        <v>0</v>
      </c>
      <c r="X718">
        <v>0</v>
      </c>
      <c r="Y718">
        <v>0</v>
      </c>
      <c r="Z718">
        <v>0</v>
      </c>
      <c r="AA718">
        <v>0</v>
      </c>
      <c r="AB718">
        <v>0</v>
      </c>
      <c r="AC718">
        <v>0</v>
      </c>
      <c r="AD718">
        <v>0</v>
      </c>
      <c r="AE718">
        <v>0</v>
      </c>
      <c r="AF718">
        <v>0</v>
      </c>
      <c r="AG718">
        <v>0</v>
      </c>
      <c r="AH718">
        <v>0</v>
      </c>
      <c r="AI718">
        <v>0</v>
      </c>
      <c r="AJ718">
        <v>0</v>
      </c>
      <c r="AK718">
        <v>0</v>
      </c>
      <c r="AL718">
        <v>0</v>
      </c>
      <c r="AM718">
        <v>249</v>
      </c>
      <c r="AN718">
        <v>0</v>
      </c>
      <c r="AO718">
        <v>1502</v>
      </c>
      <c r="AP718">
        <v>0</v>
      </c>
      <c r="AQ718">
        <v>0</v>
      </c>
      <c r="AR718">
        <v>0</v>
      </c>
      <c r="AS718">
        <v>249</v>
      </c>
      <c r="AT718">
        <v>0</v>
      </c>
    </row>
    <row r="719" spans="1:46">
      <c r="A719" t="s">
        <v>84</v>
      </c>
      <c r="B719">
        <v>1</v>
      </c>
      <c r="C719" t="s">
        <v>622</v>
      </c>
      <c r="D719">
        <v>5480</v>
      </c>
      <c r="E719">
        <v>0</v>
      </c>
      <c r="F719">
        <v>0</v>
      </c>
      <c r="G719">
        <v>0</v>
      </c>
      <c r="H719">
        <v>0</v>
      </c>
      <c r="I719">
        <v>0</v>
      </c>
      <c r="J719">
        <v>0</v>
      </c>
      <c r="K719">
        <v>0</v>
      </c>
      <c r="L719">
        <v>0</v>
      </c>
      <c r="M719">
        <v>0</v>
      </c>
      <c r="N719">
        <v>0</v>
      </c>
      <c r="O719">
        <v>0</v>
      </c>
      <c r="P719">
        <v>0</v>
      </c>
      <c r="Q719">
        <v>0</v>
      </c>
      <c r="R719">
        <v>0</v>
      </c>
      <c r="S719">
        <v>0</v>
      </c>
      <c r="T719">
        <v>0</v>
      </c>
      <c r="U719">
        <v>0</v>
      </c>
      <c r="V719">
        <v>0</v>
      </c>
      <c r="W719">
        <v>0</v>
      </c>
      <c r="X719">
        <v>0</v>
      </c>
      <c r="Y719">
        <v>0</v>
      </c>
      <c r="Z719">
        <v>0</v>
      </c>
      <c r="AA719">
        <v>0</v>
      </c>
      <c r="AB719">
        <v>0</v>
      </c>
      <c r="AC719">
        <v>0</v>
      </c>
      <c r="AD719">
        <v>0</v>
      </c>
      <c r="AE719">
        <v>0</v>
      </c>
      <c r="AF719">
        <v>0</v>
      </c>
      <c r="AG719">
        <v>0</v>
      </c>
      <c r="AH719">
        <v>0</v>
      </c>
      <c r="AI719">
        <v>0</v>
      </c>
      <c r="AJ719">
        <v>0</v>
      </c>
      <c r="AK719">
        <v>0</v>
      </c>
      <c r="AL719">
        <v>0</v>
      </c>
      <c r="AM719">
        <v>0</v>
      </c>
      <c r="AN719">
        <v>0</v>
      </c>
      <c r="AO719">
        <v>0</v>
      </c>
      <c r="AP719">
        <v>0</v>
      </c>
      <c r="AQ719">
        <v>0</v>
      </c>
      <c r="AR719">
        <v>0</v>
      </c>
      <c r="AS719">
        <v>2000</v>
      </c>
      <c r="AT719">
        <v>0</v>
      </c>
    </row>
    <row r="720" spans="1:46">
      <c r="A720" t="s">
        <v>84</v>
      </c>
      <c r="B720">
        <v>1</v>
      </c>
      <c r="C720" t="s">
        <v>622</v>
      </c>
      <c r="D720">
        <v>5600</v>
      </c>
      <c r="E720">
        <v>0</v>
      </c>
      <c r="F720">
        <v>0</v>
      </c>
      <c r="G720">
        <v>0</v>
      </c>
      <c r="H720">
        <v>0</v>
      </c>
      <c r="I720">
        <v>0</v>
      </c>
      <c r="J720">
        <v>0</v>
      </c>
      <c r="K720">
        <v>0</v>
      </c>
      <c r="L720">
        <v>0</v>
      </c>
      <c r="M720">
        <v>0</v>
      </c>
      <c r="N720">
        <v>0</v>
      </c>
      <c r="O720">
        <v>0</v>
      </c>
      <c r="P720">
        <v>0</v>
      </c>
      <c r="Q720">
        <v>0</v>
      </c>
      <c r="R720">
        <v>0</v>
      </c>
      <c r="S720">
        <v>0</v>
      </c>
      <c r="T720">
        <v>0</v>
      </c>
      <c r="U720">
        <v>0</v>
      </c>
      <c r="V720">
        <v>0</v>
      </c>
      <c r="W720">
        <v>0</v>
      </c>
      <c r="X720">
        <v>0</v>
      </c>
      <c r="Y720">
        <v>0</v>
      </c>
      <c r="Z720">
        <v>0</v>
      </c>
      <c r="AA720">
        <v>0</v>
      </c>
      <c r="AB720">
        <v>0</v>
      </c>
      <c r="AC720">
        <v>0</v>
      </c>
      <c r="AD720">
        <v>0</v>
      </c>
      <c r="AE720">
        <v>0</v>
      </c>
      <c r="AF720">
        <v>0</v>
      </c>
      <c r="AG720">
        <v>0</v>
      </c>
      <c r="AH720">
        <v>3186</v>
      </c>
      <c r="AI720">
        <v>2609</v>
      </c>
      <c r="AJ720">
        <v>4126</v>
      </c>
      <c r="AK720">
        <v>5223</v>
      </c>
      <c r="AL720">
        <v>4591</v>
      </c>
      <c r="AM720">
        <v>5110</v>
      </c>
      <c r="AN720">
        <v>5231</v>
      </c>
      <c r="AO720">
        <v>5459</v>
      </c>
      <c r="AP720">
        <v>4199</v>
      </c>
      <c r="AQ720">
        <v>4702</v>
      </c>
      <c r="AR720">
        <v>5175</v>
      </c>
      <c r="AS720">
        <v>3211.68</v>
      </c>
      <c r="AT720">
        <v>0</v>
      </c>
    </row>
    <row r="721" spans="1:46">
      <c r="A721" t="s">
        <v>84</v>
      </c>
      <c r="B721">
        <v>1</v>
      </c>
      <c r="C721" t="s">
        <v>622</v>
      </c>
      <c r="D721">
        <v>5601</v>
      </c>
      <c r="E721">
        <v>0</v>
      </c>
      <c r="F721">
        <v>0</v>
      </c>
      <c r="G721">
        <v>0</v>
      </c>
      <c r="H721">
        <v>0</v>
      </c>
      <c r="I721">
        <v>0</v>
      </c>
      <c r="J721">
        <v>0</v>
      </c>
      <c r="K721">
        <v>0</v>
      </c>
      <c r="L721">
        <v>0</v>
      </c>
      <c r="M721">
        <v>0</v>
      </c>
      <c r="N721">
        <v>0</v>
      </c>
      <c r="O721">
        <v>0</v>
      </c>
      <c r="P721">
        <v>0</v>
      </c>
      <c r="Q721">
        <v>0</v>
      </c>
      <c r="R721">
        <v>0</v>
      </c>
      <c r="S721">
        <v>0</v>
      </c>
      <c r="T721">
        <v>0</v>
      </c>
      <c r="U721">
        <v>0</v>
      </c>
      <c r="V721">
        <v>0</v>
      </c>
      <c r="W721">
        <v>0</v>
      </c>
      <c r="X721">
        <v>0</v>
      </c>
      <c r="Y721">
        <v>0</v>
      </c>
      <c r="Z721">
        <v>0</v>
      </c>
      <c r="AA721">
        <v>0</v>
      </c>
      <c r="AB721">
        <v>0</v>
      </c>
      <c r="AC721">
        <v>0</v>
      </c>
      <c r="AD721">
        <v>0</v>
      </c>
      <c r="AE721">
        <v>0</v>
      </c>
      <c r="AF721">
        <v>0</v>
      </c>
      <c r="AG721">
        <v>0</v>
      </c>
      <c r="AH721">
        <v>256</v>
      </c>
      <c r="AI721">
        <v>290</v>
      </c>
      <c r="AJ721">
        <v>362</v>
      </c>
      <c r="AK721">
        <v>468</v>
      </c>
      <c r="AL721">
        <v>312</v>
      </c>
      <c r="AM721">
        <v>531</v>
      </c>
      <c r="AN721">
        <v>451</v>
      </c>
      <c r="AO721">
        <v>468</v>
      </c>
      <c r="AP721">
        <v>360</v>
      </c>
      <c r="AQ721">
        <v>405</v>
      </c>
      <c r="AR721">
        <v>466</v>
      </c>
      <c r="AS721">
        <v>301.79000000000002</v>
      </c>
      <c r="AT721">
        <v>0</v>
      </c>
    </row>
    <row r="722" spans="1:46">
      <c r="A722" t="s">
        <v>84</v>
      </c>
      <c r="B722">
        <v>1</v>
      </c>
      <c r="C722" t="s">
        <v>622</v>
      </c>
      <c r="D722">
        <v>5800</v>
      </c>
      <c r="E722">
        <v>0</v>
      </c>
      <c r="F722">
        <v>0</v>
      </c>
      <c r="G722">
        <v>0</v>
      </c>
      <c r="H722">
        <v>0</v>
      </c>
      <c r="I722">
        <v>0</v>
      </c>
      <c r="J722">
        <v>0</v>
      </c>
      <c r="K722">
        <v>0</v>
      </c>
      <c r="L722">
        <v>0</v>
      </c>
      <c r="M722">
        <v>0</v>
      </c>
      <c r="N722">
        <v>0</v>
      </c>
      <c r="O722">
        <v>0</v>
      </c>
      <c r="P722">
        <v>0</v>
      </c>
      <c r="Q722">
        <v>0</v>
      </c>
      <c r="R722">
        <v>0</v>
      </c>
      <c r="S722">
        <v>0</v>
      </c>
      <c r="T722">
        <v>0</v>
      </c>
      <c r="U722">
        <v>0</v>
      </c>
      <c r="V722">
        <v>0</v>
      </c>
      <c r="W722">
        <v>0</v>
      </c>
      <c r="X722">
        <v>0</v>
      </c>
      <c r="Y722">
        <v>0</v>
      </c>
      <c r="Z722">
        <v>0</v>
      </c>
      <c r="AA722">
        <v>0</v>
      </c>
      <c r="AB722">
        <v>0</v>
      </c>
      <c r="AC722">
        <v>0</v>
      </c>
      <c r="AD722">
        <v>0</v>
      </c>
      <c r="AE722">
        <v>0</v>
      </c>
      <c r="AF722">
        <v>0</v>
      </c>
      <c r="AG722">
        <v>0</v>
      </c>
      <c r="AH722">
        <v>12830</v>
      </c>
      <c r="AI722">
        <v>13742</v>
      </c>
      <c r="AJ722">
        <v>15501</v>
      </c>
      <c r="AK722">
        <v>13680</v>
      </c>
      <c r="AL722">
        <v>14368</v>
      </c>
      <c r="AM722">
        <v>14613</v>
      </c>
      <c r="AN722">
        <v>12505</v>
      </c>
      <c r="AO722">
        <v>15262</v>
      </c>
      <c r="AP722">
        <v>14596</v>
      </c>
      <c r="AQ722">
        <v>14658</v>
      </c>
      <c r="AR722">
        <v>15003</v>
      </c>
      <c r="AS722">
        <v>13692.28</v>
      </c>
      <c r="AT722">
        <v>0</v>
      </c>
    </row>
    <row r="723" spans="1:46">
      <c r="A723" t="s">
        <v>84</v>
      </c>
      <c r="B723">
        <v>1</v>
      </c>
      <c r="C723" t="s">
        <v>622</v>
      </c>
      <c r="D723">
        <v>5801</v>
      </c>
      <c r="E723">
        <v>0</v>
      </c>
      <c r="F723">
        <v>0</v>
      </c>
      <c r="G723">
        <v>0</v>
      </c>
      <c r="H723">
        <v>0</v>
      </c>
      <c r="I723">
        <v>0</v>
      </c>
      <c r="J723">
        <v>0</v>
      </c>
      <c r="K723">
        <v>0</v>
      </c>
      <c r="L723">
        <v>0</v>
      </c>
      <c r="M723">
        <v>0</v>
      </c>
      <c r="N723">
        <v>0</v>
      </c>
      <c r="O723">
        <v>0</v>
      </c>
      <c r="P723">
        <v>0</v>
      </c>
      <c r="Q723">
        <v>0</v>
      </c>
      <c r="R723">
        <v>0</v>
      </c>
      <c r="S723">
        <v>0</v>
      </c>
      <c r="T723">
        <v>0</v>
      </c>
      <c r="U723">
        <v>0</v>
      </c>
      <c r="V723">
        <v>0</v>
      </c>
      <c r="W723">
        <v>0</v>
      </c>
      <c r="X723">
        <v>0</v>
      </c>
      <c r="Y723">
        <v>0</v>
      </c>
      <c r="Z723">
        <v>0</v>
      </c>
      <c r="AA723">
        <v>0</v>
      </c>
      <c r="AB723">
        <v>0</v>
      </c>
      <c r="AC723">
        <v>0</v>
      </c>
      <c r="AD723">
        <v>0</v>
      </c>
      <c r="AE723">
        <v>0</v>
      </c>
      <c r="AF723">
        <v>0</v>
      </c>
      <c r="AG723">
        <v>0</v>
      </c>
      <c r="AH723">
        <v>1321</v>
      </c>
      <c r="AI723">
        <v>1362</v>
      </c>
      <c r="AJ723">
        <v>1609</v>
      </c>
      <c r="AK723">
        <v>1402</v>
      </c>
      <c r="AL723">
        <v>1470</v>
      </c>
      <c r="AM723">
        <v>1519</v>
      </c>
      <c r="AN723">
        <v>1275</v>
      </c>
      <c r="AO723">
        <v>1586</v>
      </c>
      <c r="AP723">
        <v>1523</v>
      </c>
      <c r="AQ723">
        <v>1517</v>
      </c>
      <c r="AR723">
        <v>1561</v>
      </c>
      <c r="AS723">
        <v>1494.99</v>
      </c>
      <c r="AT723">
        <v>0</v>
      </c>
    </row>
    <row r="724" spans="1:46">
      <c r="A724" t="s">
        <v>84</v>
      </c>
      <c r="B724">
        <v>1</v>
      </c>
      <c r="C724" t="s">
        <v>622</v>
      </c>
      <c r="D724">
        <v>5818</v>
      </c>
      <c r="E724">
        <v>0</v>
      </c>
      <c r="F724">
        <v>0</v>
      </c>
      <c r="G724">
        <v>0</v>
      </c>
      <c r="H724">
        <v>0</v>
      </c>
      <c r="I724">
        <v>0</v>
      </c>
      <c r="J724">
        <v>0</v>
      </c>
      <c r="K724">
        <v>0</v>
      </c>
      <c r="L724">
        <v>0</v>
      </c>
      <c r="M724">
        <v>0</v>
      </c>
      <c r="N724">
        <v>0</v>
      </c>
      <c r="O724">
        <v>0</v>
      </c>
      <c r="P724">
        <v>0</v>
      </c>
      <c r="Q724">
        <v>0</v>
      </c>
      <c r="R724">
        <v>0</v>
      </c>
      <c r="S724">
        <v>0</v>
      </c>
      <c r="T724">
        <v>0</v>
      </c>
      <c r="U724">
        <v>0</v>
      </c>
      <c r="V724">
        <v>0</v>
      </c>
      <c r="W724">
        <v>0</v>
      </c>
      <c r="X724">
        <v>0</v>
      </c>
      <c r="Y724">
        <v>0</v>
      </c>
      <c r="Z724">
        <v>0</v>
      </c>
      <c r="AA724">
        <v>0</v>
      </c>
      <c r="AB724">
        <v>0</v>
      </c>
      <c r="AC724">
        <v>0</v>
      </c>
      <c r="AD724">
        <v>0</v>
      </c>
      <c r="AE724">
        <v>0</v>
      </c>
      <c r="AF724">
        <v>0</v>
      </c>
      <c r="AG724">
        <v>0</v>
      </c>
      <c r="AH724">
        <v>0</v>
      </c>
      <c r="AI724">
        <v>218</v>
      </c>
      <c r="AJ724">
        <v>603</v>
      </c>
      <c r="AK724">
        <v>351</v>
      </c>
      <c r="AL724">
        <v>0</v>
      </c>
      <c r="AM724">
        <v>106</v>
      </c>
      <c r="AN724">
        <v>104</v>
      </c>
      <c r="AO724">
        <v>0</v>
      </c>
      <c r="AP724">
        <v>0</v>
      </c>
      <c r="AQ724">
        <v>470</v>
      </c>
      <c r="AR724">
        <v>96</v>
      </c>
      <c r="AS724">
        <v>52</v>
      </c>
      <c r="AT724">
        <v>0</v>
      </c>
    </row>
    <row r="725" spans="1:46">
      <c r="A725" t="s">
        <v>84</v>
      </c>
      <c r="B725">
        <v>1</v>
      </c>
      <c r="C725" t="s">
        <v>622</v>
      </c>
      <c r="D725">
        <v>5819</v>
      </c>
      <c r="E725">
        <v>0</v>
      </c>
      <c r="F725">
        <v>0</v>
      </c>
      <c r="G725">
        <v>0</v>
      </c>
      <c r="H725">
        <v>0</v>
      </c>
      <c r="I725">
        <v>0</v>
      </c>
      <c r="J725">
        <v>0</v>
      </c>
      <c r="K725">
        <v>0</v>
      </c>
      <c r="L725">
        <v>0</v>
      </c>
      <c r="M725">
        <v>0</v>
      </c>
      <c r="N725">
        <v>0</v>
      </c>
      <c r="O725">
        <v>0</v>
      </c>
      <c r="P725">
        <v>0</v>
      </c>
      <c r="Q725">
        <v>0</v>
      </c>
      <c r="R725">
        <v>0</v>
      </c>
      <c r="S725">
        <v>0</v>
      </c>
      <c r="T725">
        <v>0</v>
      </c>
      <c r="U725">
        <v>0</v>
      </c>
      <c r="V725">
        <v>0</v>
      </c>
      <c r="W725">
        <v>0</v>
      </c>
      <c r="X725">
        <v>0</v>
      </c>
      <c r="Y725">
        <v>0</v>
      </c>
      <c r="Z725">
        <v>0</v>
      </c>
      <c r="AA725">
        <v>0</v>
      </c>
      <c r="AB725">
        <v>0</v>
      </c>
      <c r="AC725">
        <v>0</v>
      </c>
      <c r="AD725">
        <v>0</v>
      </c>
      <c r="AE725">
        <v>0</v>
      </c>
      <c r="AF725">
        <v>0</v>
      </c>
      <c r="AG725">
        <v>0</v>
      </c>
      <c r="AH725">
        <v>0</v>
      </c>
      <c r="AI725">
        <v>75</v>
      </c>
      <c r="AJ725">
        <v>0</v>
      </c>
      <c r="AK725">
        <v>149</v>
      </c>
      <c r="AL725">
        <v>75</v>
      </c>
      <c r="AM725">
        <v>75</v>
      </c>
      <c r="AN725">
        <v>83</v>
      </c>
      <c r="AO725">
        <v>44</v>
      </c>
      <c r="AP725">
        <v>60</v>
      </c>
      <c r="AQ725">
        <v>60</v>
      </c>
      <c r="AR725">
        <v>0</v>
      </c>
      <c r="AS725">
        <v>179</v>
      </c>
      <c r="AT725">
        <v>0</v>
      </c>
    </row>
    <row r="726" spans="1:46">
      <c r="A726" t="s">
        <v>84</v>
      </c>
      <c r="B726">
        <v>1</v>
      </c>
      <c r="C726" t="s">
        <v>622</v>
      </c>
      <c r="D726">
        <v>5820</v>
      </c>
      <c r="E726">
        <v>0</v>
      </c>
      <c r="F726">
        <v>0</v>
      </c>
      <c r="G726">
        <v>0</v>
      </c>
      <c r="H726">
        <v>0</v>
      </c>
      <c r="I726">
        <v>0</v>
      </c>
      <c r="J726">
        <v>0</v>
      </c>
      <c r="K726">
        <v>0</v>
      </c>
      <c r="L726">
        <v>0</v>
      </c>
      <c r="M726">
        <v>0</v>
      </c>
      <c r="N726">
        <v>0</v>
      </c>
      <c r="O726">
        <v>0</v>
      </c>
      <c r="P726">
        <v>0</v>
      </c>
      <c r="Q726">
        <v>0</v>
      </c>
      <c r="R726">
        <v>0</v>
      </c>
      <c r="S726">
        <v>0</v>
      </c>
      <c r="T726">
        <v>0</v>
      </c>
      <c r="U726">
        <v>0</v>
      </c>
      <c r="V726">
        <v>0</v>
      </c>
      <c r="W726">
        <v>0</v>
      </c>
      <c r="X726">
        <v>0</v>
      </c>
      <c r="Y726">
        <v>0</v>
      </c>
      <c r="Z726">
        <v>0</v>
      </c>
      <c r="AA726">
        <v>0</v>
      </c>
      <c r="AB726">
        <v>0</v>
      </c>
      <c r="AC726">
        <v>0</v>
      </c>
      <c r="AD726">
        <v>0</v>
      </c>
      <c r="AE726">
        <v>0</v>
      </c>
      <c r="AF726">
        <v>0</v>
      </c>
      <c r="AG726">
        <v>0</v>
      </c>
      <c r="AH726">
        <v>-180</v>
      </c>
      <c r="AI726">
        <v>4163</v>
      </c>
      <c r="AJ726">
        <v>1544</v>
      </c>
      <c r="AK726">
        <v>845</v>
      </c>
      <c r="AL726">
        <v>374</v>
      </c>
      <c r="AM726">
        <v>891</v>
      </c>
      <c r="AN726">
        <v>134</v>
      </c>
      <c r="AO726">
        <v>2460</v>
      </c>
      <c r="AP726">
        <v>2707</v>
      </c>
      <c r="AQ726">
        <v>1510</v>
      </c>
      <c r="AR726">
        <v>494</v>
      </c>
      <c r="AS726">
        <v>3558</v>
      </c>
      <c r="AT726">
        <v>0</v>
      </c>
    </row>
    <row r="727" spans="1:46">
      <c r="A727" t="s">
        <v>84</v>
      </c>
      <c r="B727">
        <v>1</v>
      </c>
      <c r="C727" t="s">
        <v>622</v>
      </c>
      <c r="D727">
        <v>5821</v>
      </c>
      <c r="E727">
        <v>0</v>
      </c>
      <c r="F727">
        <v>0</v>
      </c>
      <c r="G727">
        <v>0</v>
      </c>
      <c r="H727">
        <v>0</v>
      </c>
      <c r="I727">
        <v>0</v>
      </c>
      <c r="J727">
        <v>0</v>
      </c>
      <c r="K727">
        <v>0</v>
      </c>
      <c r="L727">
        <v>0</v>
      </c>
      <c r="M727">
        <v>0</v>
      </c>
      <c r="N727">
        <v>0</v>
      </c>
      <c r="O727">
        <v>0</v>
      </c>
      <c r="P727">
        <v>0</v>
      </c>
      <c r="Q727">
        <v>0</v>
      </c>
      <c r="R727">
        <v>0</v>
      </c>
      <c r="S727">
        <v>0</v>
      </c>
      <c r="T727">
        <v>0</v>
      </c>
      <c r="U727">
        <v>0</v>
      </c>
      <c r="V727">
        <v>0</v>
      </c>
      <c r="W727">
        <v>0</v>
      </c>
      <c r="X727">
        <v>0</v>
      </c>
      <c r="Y727">
        <v>0</v>
      </c>
      <c r="Z727">
        <v>0</v>
      </c>
      <c r="AA727">
        <v>0</v>
      </c>
      <c r="AB727">
        <v>0</v>
      </c>
      <c r="AC727">
        <v>0</v>
      </c>
      <c r="AD727">
        <v>0</v>
      </c>
      <c r="AE727">
        <v>0</v>
      </c>
      <c r="AF727">
        <v>0</v>
      </c>
      <c r="AG727">
        <v>0</v>
      </c>
      <c r="AH727">
        <v>0</v>
      </c>
      <c r="AI727">
        <v>0</v>
      </c>
      <c r="AJ727">
        <v>832</v>
      </c>
      <c r="AK727">
        <v>0</v>
      </c>
      <c r="AL727">
        <v>0</v>
      </c>
      <c r="AM727">
        <v>0</v>
      </c>
      <c r="AN727">
        <v>0</v>
      </c>
      <c r="AO727">
        <v>1204</v>
      </c>
      <c r="AP727">
        <v>64</v>
      </c>
      <c r="AQ727">
        <v>0</v>
      </c>
      <c r="AR727">
        <v>0</v>
      </c>
      <c r="AS727">
        <v>0</v>
      </c>
      <c r="AT727">
        <v>0</v>
      </c>
    </row>
    <row r="728" spans="1:46">
      <c r="A728" t="s">
        <v>84</v>
      </c>
      <c r="B728">
        <v>1</v>
      </c>
      <c r="C728" t="s">
        <v>622</v>
      </c>
      <c r="D728">
        <v>5822</v>
      </c>
      <c r="E728">
        <v>0</v>
      </c>
      <c r="F728">
        <v>0</v>
      </c>
      <c r="G728">
        <v>0</v>
      </c>
      <c r="H728">
        <v>0</v>
      </c>
      <c r="I728">
        <v>0</v>
      </c>
      <c r="J728">
        <v>0</v>
      </c>
      <c r="K728">
        <v>0</v>
      </c>
      <c r="L728">
        <v>0</v>
      </c>
      <c r="M728">
        <v>0</v>
      </c>
      <c r="N728">
        <v>0</v>
      </c>
      <c r="O728">
        <v>0</v>
      </c>
      <c r="P728">
        <v>0</v>
      </c>
      <c r="Q728">
        <v>0</v>
      </c>
      <c r="R728">
        <v>0</v>
      </c>
      <c r="S728">
        <v>0</v>
      </c>
      <c r="T728">
        <v>0</v>
      </c>
      <c r="U728">
        <v>0</v>
      </c>
      <c r="V728">
        <v>0</v>
      </c>
      <c r="W728">
        <v>0</v>
      </c>
      <c r="X728">
        <v>0</v>
      </c>
      <c r="Y728">
        <v>0</v>
      </c>
      <c r="Z728">
        <v>0</v>
      </c>
      <c r="AA728">
        <v>0</v>
      </c>
      <c r="AB728">
        <v>0</v>
      </c>
      <c r="AC728">
        <v>0</v>
      </c>
      <c r="AD728">
        <v>0</v>
      </c>
      <c r="AE728">
        <v>0</v>
      </c>
      <c r="AF728">
        <v>0</v>
      </c>
      <c r="AG728">
        <v>0</v>
      </c>
      <c r="AH728">
        <v>917</v>
      </c>
      <c r="AI728">
        <v>917</v>
      </c>
      <c r="AJ728">
        <v>917</v>
      </c>
      <c r="AK728">
        <v>917</v>
      </c>
      <c r="AL728">
        <v>917</v>
      </c>
      <c r="AM728">
        <v>917</v>
      </c>
      <c r="AN728">
        <v>917</v>
      </c>
      <c r="AO728">
        <v>917</v>
      </c>
      <c r="AP728">
        <v>917</v>
      </c>
      <c r="AQ728">
        <v>917</v>
      </c>
      <c r="AR728">
        <v>917</v>
      </c>
      <c r="AS728">
        <v>913</v>
      </c>
      <c r="AT728">
        <v>0</v>
      </c>
    </row>
    <row r="729" spans="1:46">
      <c r="A729" t="s">
        <v>84</v>
      </c>
      <c r="B729">
        <v>1</v>
      </c>
      <c r="C729" t="s">
        <v>622</v>
      </c>
      <c r="D729">
        <v>5905</v>
      </c>
      <c r="E729">
        <v>0</v>
      </c>
      <c r="F729">
        <v>0</v>
      </c>
      <c r="G729">
        <v>0</v>
      </c>
      <c r="H729">
        <v>0</v>
      </c>
      <c r="I729">
        <v>0</v>
      </c>
      <c r="J729">
        <v>0</v>
      </c>
      <c r="K729">
        <v>0</v>
      </c>
      <c r="L729">
        <v>0</v>
      </c>
      <c r="M729">
        <v>0</v>
      </c>
      <c r="N729">
        <v>0</v>
      </c>
      <c r="O729">
        <v>0</v>
      </c>
      <c r="P729">
        <v>0</v>
      </c>
      <c r="Q729">
        <v>0</v>
      </c>
      <c r="R729">
        <v>0</v>
      </c>
      <c r="S729">
        <v>0</v>
      </c>
      <c r="T729">
        <v>0</v>
      </c>
      <c r="U729">
        <v>0</v>
      </c>
      <c r="V729">
        <v>0</v>
      </c>
      <c r="W729">
        <v>0</v>
      </c>
      <c r="X729">
        <v>0</v>
      </c>
      <c r="Y729">
        <v>0</v>
      </c>
      <c r="Z729">
        <v>0</v>
      </c>
      <c r="AA729">
        <v>0</v>
      </c>
      <c r="AB729">
        <v>0</v>
      </c>
      <c r="AC729">
        <v>0</v>
      </c>
      <c r="AD729">
        <v>0</v>
      </c>
      <c r="AE729">
        <v>0</v>
      </c>
      <c r="AF729">
        <v>0</v>
      </c>
      <c r="AG729">
        <v>0</v>
      </c>
      <c r="AH729">
        <v>417</v>
      </c>
      <c r="AI729">
        <v>417</v>
      </c>
      <c r="AJ729">
        <v>417</v>
      </c>
      <c r="AK729">
        <v>417</v>
      </c>
      <c r="AL729">
        <v>417</v>
      </c>
      <c r="AM729">
        <v>417</v>
      </c>
      <c r="AN729">
        <v>417</v>
      </c>
      <c r="AO729">
        <v>417</v>
      </c>
      <c r="AP729">
        <v>417</v>
      </c>
      <c r="AQ729">
        <v>417</v>
      </c>
      <c r="AR729">
        <v>417</v>
      </c>
      <c r="AS729">
        <v>413</v>
      </c>
      <c r="AT729">
        <v>0</v>
      </c>
    </row>
    <row r="730" spans="1:46">
      <c r="A730" t="s">
        <v>84</v>
      </c>
      <c r="B730">
        <v>1</v>
      </c>
      <c r="C730" t="s">
        <v>622</v>
      </c>
      <c r="D730">
        <v>5980</v>
      </c>
      <c r="E730">
        <v>0</v>
      </c>
      <c r="F730">
        <v>0</v>
      </c>
      <c r="G730">
        <v>0</v>
      </c>
      <c r="H730">
        <v>0</v>
      </c>
      <c r="I730">
        <v>0</v>
      </c>
      <c r="J730">
        <v>0</v>
      </c>
      <c r="K730">
        <v>0</v>
      </c>
      <c r="L730">
        <v>0</v>
      </c>
      <c r="M730">
        <v>0</v>
      </c>
      <c r="N730">
        <v>0</v>
      </c>
      <c r="O730">
        <v>0</v>
      </c>
      <c r="P730">
        <v>0</v>
      </c>
      <c r="Q730">
        <v>0</v>
      </c>
      <c r="R730">
        <v>0</v>
      </c>
      <c r="S730">
        <v>0</v>
      </c>
      <c r="T730">
        <v>0</v>
      </c>
      <c r="U730">
        <v>0</v>
      </c>
      <c r="V730">
        <v>0</v>
      </c>
      <c r="W730">
        <v>0</v>
      </c>
      <c r="X730">
        <v>0</v>
      </c>
      <c r="Y730">
        <v>0</v>
      </c>
      <c r="Z730">
        <v>0</v>
      </c>
      <c r="AA730">
        <v>0</v>
      </c>
      <c r="AB730">
        <v>0</v>
      </c>
      <c r="AC730">
        <v>0</v>
      </c>
      <c r="AD730">
        <v>0</v>
      </c>
      <c r="AE730">
        <v>0</v>
      </c>
      <c r="AF730">
        <v>0</v>
      </c>
      <c r="AG730">
        <v>0</v>
      </c>
      <c r="AH730">
        <v>0</v>
      </c>
      <c r="AI730">
        <v>0</v>
      </c>
      <c r="AJ730">
        <v>34493</v>
      </c>
      <c r="AK730">
        <v>0</v>
      </c>
      <c r="AL730">
        <v>0</v>
      </c>
      <c r="AM730">
        <v>0</v>
      </c>
      <c r="AN730">
        <v>0</v>
      </c>
      <c r="AO730">
        <v>0</v>
      </c>
      <c r="AP730">
        <v>0</v>
      </c>
      <c r="AQ730">
        <v>0</v>
      </c>
      <c r="AR730">
        <v>0</v>
      </c>
      <c r="AS730">
        <v>0</v>
      </c>
      <c r="AT730">
        <v>0</v>
      </c>
    </row>
    <row r="731" spans="1:46">
      <c r="A731" t="s">
        <v>84</v>
      </c>
      <c r="B731">
        <v>1</v>
      </c>
      <c r="C731" t="s">
        <v>622</v>
      </c>
      <c r="D731">
        <v>6000</v>
      </c>
      <c r="E731">
        <v>0</v>
      </c>
      <c r="F731">
        <v>0</v>
      </c>
      <c r="G731">
        <v>0</v>
      </c>
      <c r="H731">
        <v>0</v>
      </c>
      <c r="I731">
        <v>0</v>
      </c>
      <c r="J731">
        <v>0</v>
      </c>
      <c r="K731">
        <v>0</v>
      </c>
      <c r="L731">
        <v>0</v>
      </c>
      <c r="M731">
        <v>0</v>
      </c>
      <c r="N731">
        <v>0</v>
      </c>
      <c r="O731">
        <v>0</v>
      </c>
      <c r="P731">
        <v>0</v>
      </c>
      <c r="Q731">
        <v>0</v>
      </c>
      <c r="R731">
        <v>0</v>
      </c>
      <c r="S731">
        <v>0</v>
      </c>
      <c r="T731">
        <v>0</v>
      </c>
      <c r="U731">
        <v>0</v>
      </c>
      <c r="V731">
        <v>0</v>
      </c>
      <c r="W731">
        <v>0</v>
      </c>
      <c r="X731">
        <v>0</v>
      </c>
      <c r="Y731">
        <v>0</v>
      </c>
      <c r="Z731">
        <v>0</v>
      </c>
      <c r="AA731">
        <v>0</v>
      </c>
      <c r="AB731">
        <v>0</v>
      </c>
      <c r="AC731">
        <v>0</v>
      </c>
      <c r="AD731">
        <v>0</v>
      </c>
      <c r="AE731">
        <v>0</v>
      </c>
      <c r="AF731">
        <v>0</v>
      </c>
      <c r="AG731">
        <v>0</v>
      </c>
      <c r="AH731">
        <v>131</v>
      </c>
      <c r="AI731">
        <v>26718</v>
      </c>
      <c r="AJ731">
        <v>23957</v>
      </c>
      <c r="AK731">
        <v>66977</v>
      </c>
      <c r="AL731">
        <v>5015</v>
      </c>
      <c r="AM731">
        <v>-189</v>
      </c>
      <c r="AN731">
        <v>202</v>
      </c>
      <c r="AO731">
        <v>2189</v>
      </c>
      <c r="AP731">
        <v>0</v>
      </c>
      <c r="AQ731">
        <v>0</v>
      </c>
      <c r="AR731">
        <v>0</v>
      </c>
      <c r="AS731">
        <v>0</v>
      </c>
      <c r="AT731">
        <v>0</v>
      </c>
    </row>
    <row r="732" spans="1:46">
      <c r="A732" t="s">
        <v>84</v>
      </c>
      <c r="B732">
        <v>1</v>
      </c>
      <c r="C732" t="s">
        <v>622</v>
      </c>
      <c r="D732">
        <v>6002</v>
      </c>
      <c r="E732">
        <v>0</v>
      </c>
      <c r="F732">
        <v>0</v>
      </c>
      <c r="G732">
        <v>0</v>
      </c>
      <c r="H732">
        <v>0</v>
      </c>
      <c r="I732">
        <v>0</v>
      </c>
      <c r="J732">
        <v>0</v>
      </c>
      <c r="K732">
        <v>0</v>
      </c>
      <c r="L732">
        <v>0</v>
      </c>
      <c r="M732">
        <v>0</v>
      </c>
      <c r="N732">
        <v>0</v>
      </c>
      <c r="O732">
        <v>0</v>
      </c>
      <c r="P732">
        <v>0</v>
      </c>
      <c r="Q732">
        <v>0</v>
      </c>
      <c r="R732">
        <v>0</v>
      </c>
      <c r="S732">
        <v>0</v>
      </c>
      <c r="T732">
        <v>0</v>
      </c>
      <c r="U732">
        <v>0</v>
      </c>
      <c r="V732">
        <v>0</v>
      </c>
      <c r="W732">
        <v>0</v>
      </c>
      <c r="X732">
        <v>0</v>
      </c>
      <c r="Y732">
        <v>0</v>
      </c>
      <c r="Z732">
        <v>0</v>
      </c>
      <c r="AA732">
        <v>0</v>
      </c>
      <c r="AB732">
        <v>0</v>
      </c>
      <c r="AC732">
        <v>0</v>
      </c>
      <c r="AD732">
        <v>0</v>
      </c>
      <c r="AE732">
        <v>0</v>
      </c>
      <c r="AF732">
        <v>0</v>
      </c>
      <c r="AG732">
        <v>0</v>
      </c>
      <c r="AH732">
        <v>3874</v>
      </c>
      <c r="AI732">
        <v>5618</v>
      </c>
      <c r="AJ732">
        <v>6169</v>
      </c>
      <c r="AK732">
        <v>22274</v>
      </c>
      <c r="AL732">
        <v>4065</v>
      </c>
      <c r="AM732">
        <v>0</v>
      </c>
      <c r="AN732">
        <v>0</v>
      </c>
      <c r="AO732">
        <v>0</v>
      </c>
      <c r="AP732">
        <v>0</v>
      </c>
      <c r="AQ732">
        <v>0</v>
      </c>
      <c r="AR732">
        <v>0</v>
      </c>
      <c r="AS732">
        <v>0</v>
      </c>
      <c r="AT732">
        <v>0</v>
      </c>
    </row>
    <row r="733" spans="1:46">
      <c r="A733" t="s">
        <v>84</v>
      </c>
      <c r="B733">
        <v>1</v>
      </c>
      <c r="C733" t="s">
        <v>622</v>
      </c>
      <c r="D733">
        <v>6050</v>
      </c>
      <c r="E733">
        <v>0</v>
      </c>
      <c r="F733">
        <v>0</v>
      </c>
      <c r="G733">
        <v>0</v>
      </c>
      <c r="H733">
        <v>0</v>
      </c>
      <c r="I733">
        <v>0</v>
      </c>
      <c r="J733">
        <v>0</v>
      </c>
      <c r="K733">
        <v>0</v>
      </c>
      <c r="L733">
        <v>0</v>
      </c>
      <c r="M733">
        <v>0</v>
      </c>
      <c r="N733">
        <v>0</v>
      </c>
      <c r="O733">
        <v>0</v>
      </c>
      <c r="P733">
        <v>0</v>
      </c>
      <c r="Q733">
        <v>0</v>
      </c>
      <c r="R733">
        <v>0</v>
      </c>
      <c r="S733">
        <v>0</v>
      </c>
      <c r="T733">
        <v>0</v>
      </c>
      <c r="U733">
        <v>0</v>
      </c>
      <c r="V733">
        <v>0</v>
      </c>
      <c r="W733">
        <v>0</v>
      </c>
      <c r="X733">
        <v>0</v>
      </c>
      <c r="Y733">
        <v>0</v>
      </c>
      <c r="Z733">
        <v>0</v>
      </c>
      <c r="AA733">
        <v>0</v>
      </c>
      <c r="AB733">
        <v>0</v>
      </c>
      <c r="AC733">
        <v>0</v>
      </c>
      <c r="AD733">
        <v>0</v>
      </c>
      <c r="AE733">
        <v>0</v>
      </c>
      <c r="AF733">
        <v>0</v>
      </c>
      <c r="AG733">
        <v>0</v>
      </c>
      <c r="AH733">
        <v>0</v>
      </c>
      <c r="AI733">
        <v>0</v>
      </c>
      <c r="AJ733">
        <v>0</v>
      </c>
      <c r="AK733">
        <v>0</v>
      </c>
      <c r="AL733">
        <v>0</v>
      </c>
      <c r="AM733">
        <v>4045</v>
      </c>
      <c r="AN733">
        <v>0</v>
      </c>
      <c r="AO733">
        <v>5943</v>
      </c>
      <c r="AP733">
        <v>0</v>
      </c>
      <c r="AQ733">
        <v>3650</v>
      </c>
      <c r="AR733">
        <v>7800</v>
      </c>
      <c r="AS733">
        <v>8562</v>
      </c>
      <c r="AT733">
        <v>0</v>
      </c>
    </row>
    <row r="734" spans="1:46">
      <c r="A734" t="s">
        <v>84</v>
      </c>
      <c r="B734">
        <v>1</v>
      </c>
      <c r="C734" t="s">
        <v>622</v>
      </c>
      <c r="D734">
        <v>6055</v>
      </c>
      <c r="E734">
        <v>0</v>
      </c>
      <c r="F734">
        <v>0</v>
      </c>
      <c r="G734">
        <v>0</v>
      </c>
      <c r="H734">
        <v>0</v>
      </c>
      <c r="I734">
        <v>0</v>
      </c>
      <c r="J734">
        <v>0</v>
      </c>
      <c r="K734">
        <v>0</v>
      </c>
      <c r="L734">
        <v>0</v>
      </c>
      <c r="M734">
        <v>0</v>
      </c>
      <c r="N734">
        <v>0</v>
      </c>
      <c r="O734">
        <v>0</v>
      </c>
      <c r="P734">
        <v>0</v>
      </c>
      <c r="Q734">
        <v>0</v>
      </c>
      <c r="R734">
        <v>0</v>
      </c>
      <c r="S734">
        <v>0</v>
      </c>
      <c r="T734">
        <v>0</v>
      </c>
      <c r="U734">
        <v>0</v>
      </c>
      <c r="V734">
        <v>0</v>
      </c>
      <c r="W734">
        <v>0</v>
      </c>
      <c r="X734">
        <v>0</v>
      </c>
      <c r="Y734">
        <v>0</v>
      </c>
      <c r="Z734">
        <v>0</v>
      </c>
      <c r="AA734">
        <v>0</v>
      </c>
      <c r="AB734">
        <v>0</v>
      </c>
      <c r="AC734">
        <v>0</v>
      </c>
      <c r="AD734">
        <v>0</v>
      </c>
      <c r="AE734">
        <v>0</v>
      </c>
      <c r="AF734">
        <v>0</v>
      </c>
      <c r="AG734">
        <v>0</v>
      </c>
      <c r="AH734">
        <v>0</v>
      </c>
      <c r="AI734">
        <v>0</v>
      </c>
      <c r="AJ734">
        <v>0</v>
      </c>
      <c r="AK734">
        <v>0</v>
      </c>
      <c r="AL734">
        <v>0</v>
      </c>
      <c r="AM734">
        <v>0</v>
      </c>
      <c r="AN734">
        <v>0</v>
      </c>
      <c r="AO734">
        <v>2661</v>
      </c>
      <c r="AP734">
        <v>1878</v>
      </c>
      <c r="AQ734">
        <v>361</v>
      </c>
      <c r="AR734">
        <v>0</v>
      </c>
      <c r="AS734">
        <v>100</v>
      </c>
      <c r="AT734">
        <v>0</v>
      </c>
    </row>
    <row r="735" spans="1:46">
      <c r="A735" t="s">
        <v>84</v>
      </c>
      <c r="B735">
        <v>1</v>
      </c>
      <c r="C735" t="s">
        <v>622</v>
      </c>
      <c r="D735">
        <v>6070</v>
      </c>
      <c r="E735">
        <v>0</v>
      </c>
      <c r="F735">
        <v>0</v>
      </c>
      <c r="G735">
        <v>0</v>
      </c>
      <c r="H735">
        <v>0</v>
      </c>
      <c r="I735">
        <v>0</v>
      </c>
      <c r="J735">
        <v>0</v>
      </c>
      <c r="K735">
        <v>0</v>
      </c>
      <c r="L735">
        <v>0</v>
      </c>
      <c r="M735">
        <v>0</v>
      </c>
      <c r="N735">
        <v>0</v>
      </c>
      <c r="O735">
        <v>0</v>
      </c>
      <c r="P735">
        <v>0</v>
      </c>
      <c r="Q735">
        <v>0</v>
      </c>
      <c r="R735">
        <v>0</v>
      </c>
      <c r="S735">
        <v>0</v>
      </c>
      <c r="T735">
        <v>0</v>
      </c>
      <c r="U735">
        <v>0</v>
      </c>
      <c r="V735">
        <v>0</v>
      </c>
      <c r="W735">
        <v>0</v>
      </c>
      <c r="X735">
        <v>0</v>
      </c>
      <c r="Y735">
        <v>0</v>
      </c>
      <c r="Z735">
        <v>0</v>
      </c>
      <c r="AA735">
        <v>0</v>
      </c>
      <c r="AB735">
        <v>0</v>
      </c>
      <c r="AC735">
        <v>0</v>
      </c>
      <c r="AD735">
        <v>0</v>
      </c>
      <c r="AE735">
        <v>0</v>
      </c>
      <c r="AF735">
        <v>0</v>
      </c>
      <c r="AG735">
        <v>0</v>
      </c>
      <c r="AH735">
        <v>0</v>
      </c>
      <c r="AI735">
        <v>8000</v>
      </c>
      <c r="AJ735">
        <v>0</v>
      </c>
      <c r="AK735">
        <v>0</v>
      </c>
      <c r="AL735">
        <v>0</v>
      </c>
      <c r="AM735">
        <v>0</v>
      </c>
      <c r="AN735">
        <v>0</v>
      </c>
      <c r="AO735">
        <v>0</v>
      </c>
      <c r="AP735">
        <v>0</v>
      </c>
      <c r="AQ735">
        <v>0</v>
      </c>
      <c r="AR735">
        <v>0</v>
      </c>
      <c r="AS735">
        <v>0</v>
      </c>
      <c r="AT735">
        <v>0</v>
      </c>
    </row>
    <row r="736" spans="1:46">
      <c r="A736" t="s">
        <v>84</v>
      </c>
      <c r="B736">
        <v>1</v>
      </c>
      <c r="C736" t="s">
        <v>622</v>
      </c>
      <c r="D736">
        <v>6099</v>
      </c>
      <c r="E736">
        <v>0</v>
      </c>
      <c r="F736">
        <v>0</v>
      </c>
      <c r="G736">
        <v>0</v>
      </c>
      <c r="H736">
        <v>0</v>
      </c>
      <c r="I736">
        <v>0</v>
      </c>
      <c r="J736">
        <v>0</v>
      </c>
      <c r="K736">
        <v>0</v>
      </c>
      <c r="L736">
        <v>0</v>
      </c>
      <c r="M736">
        <v>0</v>
      </c>
      <c r="N736">
        <v>0</v>
      </c>
      <c r="O736">
        <v>0</v>
      </c>
      <c r="P736">
        <v>0</v>
      </c>
      <c r="Q736">
        <v>0</v>
      </c>
      <c r="R736">
        <v>0</v>
      </c>
      <c r="S736">
        <v>0</v>
      </c>
      <c r="T736">
        <v>0</v>
      </c>
      <c r="U736">
        <v>0</v>
      </c>
      <c r="V736">
        <v>0</v>
      </c>
      <c r="W736">
        <v>0</v>
      </c>
      <c r="X736">
        <v>0</v>
      </c>
      <c r="Y736">
        <v>0</v>
      </c>
      <c r="Z736">
        <v>0</v>
      </c>
      <c r="AA736">
        <v>0</v>
      </c>
      <c r="AB736">
        <v>0</v>
      </c>
      <c r="AC736">
        <v>0</v>
      </c>
      <c r="AD736">
        <v>0</v>
      </c>
      <c r="AE736">
        <v>0</v>
      </c>
      <c r="AF736">
        <v>0</v>
      </c>
      <c r="AG736">
        <v>0</v>
      </c>
      <c r="AH736">
        <v>0</v>
      </c>
      <c r="AI736">
        <v>0</v>
      </c>
      <c r="AJ736">
        <v>0</v>
      </c>
      <c r="AK736">
        <v>0</v>
      </c>
      <c r="AL736">
        <v>0</v>
      </c>
      <c r="AM736">
        <v>6985</v>
      </c>
      <c r="AN736">
        <v>3430</v>
      </c>
      <c r="AO736">
        <v>3136</v>
      </c>
      <c r="AP736">
        <v>0</v>
      </c>
      <c r="AQ736">
        <v>98</v>
      </c>
      <c r="AR736">
        <v>364</v>
      </c>
      <c r="AS736">
        <v>5987</v>
      </c>
      <c r="AT736">
        <v>0</v>
      </c>
    </row>
    <row r="737" spans="1:46">
      <c r="A737" t="s">
        <v>84</v>
      </c>
      <c r="B737">
        <v>1</v>
      </c>
      <c r="C737" t="s">
        <v>622</v>
      </c>
      <c r="D737">
        <v>6115</v>
      </c>
      <c r="E737">
        <v>0</v>
      </c>
      <c r="F737">
        <v>0</v>
      </c>
      <c r="G737">
        <v>0</v>
      </c>
      <c r="H737">
        <v>0</v>
      </c>
      <c r="I737">
        <v>0</v>
      </c>
      <c r="J737">
        <v>0</v>
      </c>
      <c r="K737">
        <v>0</v>
      </c>
      <c r="L737">
        <v>0</v>
      </c>
      <c r="M737">
        <v>0</v>
      </c>
      <c r="N737">
        <v>0</v>
      </c>
      <c r="O737">
        <v>0</v>
      </c>
      <c r="P737">
        <v>0</v>
      </c>
      <c r="Q737">
        <v>0</v>
      </c>
      <c r="R737">
        <v>0</v>
      </c>
      <c r="S737">
        <v>0</v>
      </c>
      <c r="T737">
        <v>0</v>
      </c>
      <c r="U737">
        <v>0</v>
      </c>
      <c r="V737">
        <v>0</v>
      </c>
      <c r="W737">
        <v>0</v>
      </c>
      <c r="X737">
        <v>0</v>
      </c>
      <c r="Y737">
        <v>0</v>
      </c>
      <c r="Z737">
        <v>0</v>
      </c>
      <c r="AA737">
        <v>0</v>
      </c>
      <c r="AB737">
        <v>0</v>
      </c>
      <c r="AC737">
        <v>0</v>
      </c>
      <c r="AD737">
        <v>0</v>
      </c>
      <c r="AE737">
        <v>0</v>
      </c>
      <c r="AF737">
        <v>0</v>
      </c>
      <c r="AG737">
        <v>0</v>
      </c>
      <c r="AH737">
        <v>0</v>
      </c>
      <c r="AI737">
        <v>0</v>
      </c>
      <c r="AJ737">
        <v>35000</v>
      </c>
      <c r="AK737">
        <v>0</v>
      </c>
      <c r="AL737">
        <v>0</v>
      </c>
      <c r="AM737">
        <v>0</v>
      </c>
      <c r="AN737">
        <v>0</v>
      </c>
      <c r="AO737">
        <v>0</v>
      </c>
      <c r="AP737">
        <v>0</v>
      </c>
      <c r="AQ737">
        <v>0</v>
      </c>
      <c r="AR737">
        <v>0</v>
      </c>
      <c r="AS737">
        <v>0</v>
      </c>
      <c r="AT737">
        <v>0</v>
      </c>
    </row>
    <row r="738" spans="1:46">
      <c r="A738" t="s">
        <v>84</v>
      </c>
      <c r="B738">
        <v>1</v>
      </c>
      <c r="C738" t="s">
        <v>622</v>
      </c>
      <c r="D738">
        <v>6200</v>
      </c>
      <c r="E738">
        <v>0</v>
      </c>
      <c r="F738">
        <v>0</v>
      </c>
      <c r="G738">
        <v>0</v>
      </c>
      <c r="H738">
        <v>0</v>
      </c>
      <c r="I738">
        <v>0</v>
      </c>
      <c r="J738">
        <v>0</v>
      </c>
      <c r="K738">
        <v>0</v>
      </c>
      <c r="L738">
        <v>0</v>
      </c>
      <c r="M738">
        <v>0</v>
      </c>
      <c r="N738">
        <v>0</v>
      </c>
      <c r="O738">
        <v>0</v>
      </c>
      <c r="P738">
        <v>0</v>
      </c>
      <c r="Q738">
        <v>0</v>
      </c>
      <c r="R738">
        <v>0</v>
      </c>
      <c r="S738">
        <v>0</v>
      </c>
      <c r="T738">
        <v>0</v>
      </c>
      <c r="U738">
        <v>0</v>
      </c>
      <c r="V738">
        <v>0</v>
      </c>
      <c r="W738">
        <v>0</v>
      </c>
      <c r="X738">
        <v>0</v>
      </c>
      <c r="Y738">
        <v>0</v>
      </c>
      <c r="Z738">
        <v>0</v>
      </c>
      <c r="AA738">
        <v>0</v>
      </c>
      <c r="AB738">
        <v>0</v>
      </c>
      <c r="AC738">
        <v>0</v>
      </c>
      <c r="AD738">
        <v>0</v>
      </c>
      <c r="AE738">
        <v>0</v>
      </c>
      <c r="AF738">
        <v>0</v>
      </c>
      <c r="AG738">
        <v>0</v>
      </c>
      <c r="AH738">
        <v>0</v>
      </c>
      <c r="AI738">
        <v>39480</v>
      </c>
      <c r="AJ738">
        <v>0</v>
      </c>
      <c r="AK738">
        <v>0</v>
      </c>
      <c r="AL738">
        <v>0</v>
      </c>
      <c r="AM738">
        <v>0</v>
      </c>
      <c r="AN738">
        <v>0</v>
      </c>
      <c r="AO738">
        <v>0</v>
      </c>
      <c r="AP738">
        <v>0</v>
      </c>
      <c r="AQ738">
        <v>0</v>
      </c>
      <c r="AR738">
        <v>0</v>
      </c>
      <c r="AS738">
        <v>0</v>
      </c>
      <c r="AT738">
        <v>0</v>
      </c>
    </row>
    <row r="739" spans="1:46">
      <c r="A739" t="s">
        <v>84</v>
      </c>
      <c r="B739">
        <v>1</v>
      </c>
      <c r="C739" t="s">
        <v>622</v>
      </c>
      <c r="D739">
        <v>6300</v>
      </c>
      <c r="E739">
        <v>0</v>
      </c>
      <c r="F739">
        <v>0</v>
      </c>
      <c r="G739">
        <v>0</v>
      </c>
      <c r="H739">
        <v>0</v>
      </c>
      <c r="I739">
        <v>0</v>
      </c>
      <c r="J739">
        <v>0</v>
      </c>
      <c r="K739">
        <v>0</v>
      </c>
      <c r="L739">
        <v>0</v>
      </c>
      <c r="M739">
        <v>0</v>
      </c>
      <c r="N739">
        <v>0</v>
      </c>
      <c r="O739">
        <v>0</v>
      </c>
      <c r="P739">
        <v>0</v>
      </c>
      <c r="Q739">
        <v>0</v>
      </c>
      <c r="R739">
        <v>0</v>
      </c>
      <c r="S739">
        <v>0</v>
      </c>
      <c r="T739">
        <v>0</v>
      </c>
      <c r="U739">
        <v>0</v>
      </c>
      <c r="V739">
        <v>0</v>
      </c>
      <c r="W739">
        <v>0</v>
      </c>
      <c r="X739">
        <v>0</v>
      </c>
      <c r="Y739">
        <v>0</v>
      </c>
      <c r="Z739">
        <v>0</v>
      </c>
      <c r="AA739">
        <v>0</v>
      </c>
      <c r="AB739">
        <v>0</v>
      </c>
      <c r="AC739">
        <v>0</v>
      </c>
      <c r="AD739">
        <v>0</v>
      </c>
      <c r="AE739">
        <v>0</v>
      </c>
      <c r="AF739">
        <v>0</v>
      </c>
      <c r="AG739">
        <v>0</v>
      </c>
      <c r="AH739">
        <v>0</v>
      </c>
      <c r="AI739">
        <v>0</v>
      </c>
      <c r="AJ739">
        <v>0</v>
      </c>
      <c r="AK739">
        <v>0</v>
      </c>
      <c r="AL739">
        <v>0</v>
      </c>
      <c r="AM739">
        <v>967</v>
      </c>
      <c r="AN739">
        <v>0</v>
      </c>
      <c r="AO739">
        <v>3051</v>
      </c>
      <c r="AP739">
        <v>804</v>
      </c>
      <c r="AQ739">
        <v>6563</v>
      </c>
      <c r="AR739">
        <v>2824</v>
      </c>
      <c r="AS739">
        <v>5791</v>
      </c>
      <c r="AT739">
        <v>0</v>
      </c>
    </row>
    <row r="740" spans="1:46">
      <c r="A740" t="s">
        <v>84</v>
      </c>
      <c r="B740">
        <v>1</v>
      </c>
      <c r="C740" t="s">
        <v>622</v>
      </c>
      <c r="D740">
        <v>6400</v>
      </c>
      <c r="E740">
        <v>0</v>
      </c>
      <c r="F740">
        <v>0</v>
      </c>
      <c r="G740">
        <v>0</v>
      </c>
      <c r="H740">
        <v>0</v>
      </c>
      <c r="I740">
        <v>0</v>
      </c>
      <c r="J740">
        <v>0</v>
      </c>
      <c r="K740">
        <v>0</v>
      </c>
      <c r="L740">
        <v>0</v>
      </c>
      <c r="M740">
        <v>0</v>
      </c>
      <c r="N740">
        <v>0</v>
      </c>
      <c r="O740">
        <v>0</v>
      </c>
      <c r="P740">
        <v>0</v>
      </c>
      <c r="Q740">
        <v>0</v>
      </c>
      <c r="R740">
        <v>0</v>
      </c>
      <c r="S740">
        <v>0</v>
      </c>
      <c r="T740">
        <v>0</v>
      </c>
      <c r="U740">
        <v>0</v>
      </c>
      <c r="V740">
        <v>0</v>
      </c>
      <c r="W740">
        <v>0</v>
      </c>
      <c r="X740">
        <v>0</v>
      </c>
      <c r="Y740">
        <v>0</v>
      </c>
      <c r="Z740">
        <v>0</v>
      </c>
      <c r="AA740">
        <v>0</v>
      </c>
      <c r="AB740">
        <v>0</v>
      </c>
      <c r="AC740">
        <v>0</v>
      </c>
      <c r="AD740">
        <v>0</v>
      </c>
      <c r="AE740">
        <v>0</v>
      </c>
      <c r="AF740">
        <v>0</v>
      </c>
      <c r="AG740">
        <v>0</v>
      </c>
      <c r="AH740">
        <v>0</v>
      </c>
      <c r="AI740">
        <v>0</v>
      </c>
      <c r="AJ740">
        <v>0</v>
      </c>
      <c r="AK740">
        <v>0</v>
      </c>
      <c r="AL740">
        <v>0</v>
      </c>
      <c r="AM740">
        <v>2041</v>
      </c>
      <c r="AN740">
        <v>736</v>
      </c>
      <c r="AO740">
        <v>1704</v>
      </c>
      <c r="AP740">
        <v>3914</v>
      </c>
      <c r="AQ740">
        <v>7148</v>
      </c>
      <c r="AR740">
        <v>4539</v>
      </c>
      <c r="AS740">
        <v>9918</v>
      </c>
      <c r="AT740">
        <v>0</v>
      </c>
    </row>
    <row r="741" spans="1:46">
      <c r="A741" t="s">
        <v>84</v>
      </c>
      <c r="B741">
        <v>1</v>
      </c>
      <c r="C741" t="s">
        <v>622</v>
      </c>
      <c r="D741">
        <v>6500</v>
      </c>
      <c r="E741">
        <v>0</v>
      </c>
      <c r="F741">
        <v>0</v>
      </c>
      <c r="G741">
        <v>0</v>
      </c>
      <c r="H741">
        <v>0</v>
      </c>
      <c r="I741">
        <v>0</v>
      </c>
      <c r="J741">
        <v>0</v>
      </c>
      <c r="K741">
        <v>0</v>
      </c>
      <c r="L741">
        <v>0</v>
      </c>
      <c r="M741">
        <v>0</v>
      </c>
      <c r="N741">
        <v>0</v>
      </c>
      <c r="O741">
        <v>0</v>
      </c>
      <c r="P741">
        <v>0</v>
      </c>
      <c r="Q741">
        <v>0</v>
      </c>
      <c r="R741">
        <v>0</v>
      </c>
      <c r="S741">
        <v>0</v>
      </c>
      <c r="T741">
        <v>0</v>
      </c>
      <c r="U741">
        <v>0</v>
      </c>
      <c r="V741">
        <v>0</v>
      </c>
      <c r="W741">
        <v>0</v>
      </c>
      <c r="X741">
        <v>0</v>
      </c>
      <c r="Y741">
        <v>0</v>
      </c>
      <c r="Z741">
        <v>0</v>
      </c>
      <c r="AA741">
        <v>0</v>
      </c>
      <c r="AB741">
        <v>0</v>
      </c>
      <c r="AC741">
        <v>0</v>
      </c>
      <c r="AD741">
        <v>0</v>
      </c>
      <c r="AE741">
        <v>0</v>
      </c>
      <c r="AF741">
        <v>0</v>
      </c>
      <c r="AG741">
        <v>0</v>
      </c>
      <c r="AH741">
        <v>0</v>
      </c>
      <c r="AI741">
        <v>0</v>
      </c>
      <c r="AJ741">
        <v>0</v>
      </c>
      <c r="AK741">
        <v>0</v>
      </c>
      <c r="AL741">
        <v>0</v>
      </c>
      <c r="AM741">
        <v>5428</v>
      </c>
      <c r="AN741">
        <v>0</v>
      </c>
      <c r="AO741">
        <v>549</v>
      </c>
      <c r="AP741">
        <v>0</v>
      </c>
      <c r="AQ741">
        <v>775</v>
      </c>
      <c r="AR741">
        <v>5966</v>
      </c>
      <c r="AS741">
        <v>4282</v>
      </c>
      <c r="AT741">
        <v>0</v>
      </c>
    </row>
    <row r="742" spans="1:46">
      <c r="A742" t="s">
        <v>84</v>
      </c>
      <c r="B742">
        <v>1</v>
      </c>
      <c r="C742" t="s">
        <v>622</v>
      </c>
      <c r="D742">
        <v>6505</v>
      </c>
      <c r="E742">
        <v>0</v>
      </c>
      <c r="F742">
        <v>0</v>
      </c>
      <c r="G742">
        <v>0</v>
      </c>
      <c r="H742">
        <v>0</v>
      </c>
      <c r="I742">
        <v>0</v>
      </c>
      <c r="J742">
        <v>0</v>
      </c>
      <c r="K742">
        <v>0</v>
      </c>
      <c r="L742">
        <v>0</v>
      </c>
      <c r="M742">
        <v>0</v>
      </c>
      <c r="N742">
        <v>0</v>
      </c>
      <c r="O742">
        <v>0</v>
      </c>
      <c r="P742">
        <v>0</v>
      </c>
      <c r="Q742">
        <v>0</v>
      </c>
      <c r="R742">
        <v>0</v>
      </c>
      <c r="S742">
        <v>0</v>
      </c>
      <c r="T742">
        <v>0</v>
      </c>
      <c r="U742">
        <v>0</v>
      </c>
      <c r="V742">
        <v>0</v>
      </c>
      <c r="W742">
        <v>0</v>
      </c>
      <c r="X742">
        <v>0</v>
      </c>
      <c r="Y742">
        <v>0</v>
      </c>
      <c r="Z742">
        <v>0</v>
      </c>
      <c r="AA742">
        <v>0</v>
      </c>
      <c r="AB742">
        <v>0</v>
      </c>
      <c r="AC742">
        <v>0</v>
      </c>
      <c r="AD742">
        <v>0</v>
      </c>
      <c r="AE742">
        <v>0</v>
      </c>
      <c r="AF742">
        <v>0</v>
      </c>
      <c r="AG742">
        <v>0</v>
      </c>
      <c r="AH742">
        <v>0</v>
      </c>
      <c r="AI742">
        <v>0</v>
      </c>
      <c r="AJ742">
        <v>370</v>
      </c>
      <c r="AK742">
        <v>0</v>
      </c>
      <c r="AL742">
        <v>917</v>
      </c>
      <c r="AM742">
        <v>0</v>
      </c>
      <c r="AN742">
        <v>0</v>
      </c>
      <c r="AO742">
        <v>0</v>
      </c>
      <c r="AP742">
        <v>1796</v>
      </c>
      <c r="AQ742">
        <v>832</v>
      </c>
      <c r="AR742">
        <v>246</v>
      </c>
      <c r="AS742">
        <v>839</v>
      </c>
      <c r="AT742">
        <v>0</v>
      </c>
    </row>
    <row r="743" spans="1:46">
      <c r="A743" t="s">
        <v>84</v>
      </c>
      <c r="B743">
        <v>1</v>
      </c>
      <c r="C743" t="s">
        <v>622</v>
      </c>
      <c r="D743">
        <v>6510</v>
      </c>
      <c r="E743">
        <v>0</v>
      </c>
      <c r="F743">
        <v>0</v>
      </c>
      <c r="G743">
        <v>0</v>
      </c>
      <c r="H743">
        <v>0</v>
      </c>
      <c r="I743">
        <v>0</v>
      </c>
      <c r="J743">
        <v>0</v>
      </c>
      <c r="K743">
        <v>0</v>
      </c>
      <c r="L743">
        <v>0</v>
      </c>
      <c r="M743">
        <v>0</v>
      </c>
      <c r="N743">
        <v>0</v>
      </c>
      <c r="O743">
        <v>0</v>
      </c>
      <c r="P743">
        <v>0</v>
      </c>
      <c r="Q743">
        <v>0</v>
      </c>
      <c r="R743">
        <v>0</v>
      </c>
      <c r="S743">
        <v>0</v>
      </c>
      <c r="T743">
        <v>0</v>
      </c>
      <c r="U743">
        <v>0</v>
      </c>
      <c r="V743">
        <v>0</v>
      </c>
      <c r="W743">
        <v>0</v>
      </c>
      <c r="X743">
        <v>0</v>
      </c>
      <c r="Y743">
        <v>0</v>
      </c>
      <c r="Z743">
        <v>0</v>
      </c>
      <c r="AA743">
        <v>0</v>
      </c>
      <c r="AB743">
        <v>0</v>
      </c>
      <c r="AC743">
        <v>0</v>
      </c>
      <c r="AD743">
        <v>0</v>
      </c>
      <c r="AE743">
        <v>0</v>
      </c>
      <c r="AF743">
        <v>0</v>
      </c>
      <c r="AG743">
        <v>0</v>
      </c>
      <c r="AH743">
        <v>0</v>
      </c>
      <c r="AI743">
        <v>0</v>
      </c>
      <c r="AJ743">
        <v>0</v>
      </c>
      <c r="AK743">
        <v>0</v>
      </c>
      <c r="AL743">
        <v>404</v>
      </c>
      <c r="AM743">
        <v>0</v>
      </c>
      <c r="AN743">
        <v>0</v>
      </c>
      <c r="AO743">
        <v>0</v>
      </c>
      <c r="AP743">
        <v>6310</v>
      </c>
      <c r="AQ743">
        <v>202</v>
      </c>
      <c r="AR743">
        <v>135</v>
      </c>
      <c r="AS743">
        <v>12949</v>
      </c>
      <c r="AT743">
        <v>0</v>
      </c>
    </row>
    <row r="744" spans="1:46">
      <c r="A744" t="s">
        <v>84</v>
      </c>
      <c r="B744">
        <v>1</v>
      </c>
      <c r="C744" t="s">
        <v>622</v>
      </c>
      <c r="D744">
        <v>6600</v>
      </c>
      <c r="E744">
        <v>0</v>
      </c>
      <c r="F744">
        <v>0</v>
      </c>
      <c r="G744">
        <v>0</v>
      </c>
      <c r="H744">
        <v>0</v>
      </c>
      <c r="I744">
        <v>0</v>
      </c>
      <c r="J744">
        <v>0</v>
      </c>
      <c r="K744">
        <v>0</v>
      </c>
      <c r="L744">
        <v>0</v>
      </c>
      <c r="M744">
        <v>0</v>
      </c>
      <c r="N744">
        <v>0</v>
      </c>
      <c r="O744">
        <v>0</v>
      </c>
      <c r="P744">
        <v>0</v>
      </c>
      <c r="Q744">
        <v>0</v>
      </c>
      <c r="R744">
        <v>0</v>
      </c>
      <c r="S744">
        <v>0</v>
      </c>
      <c r="T744">
        <v>0</v>
      </c>
      <c r="U744">
        <v>0</v>
      </c>
      <c r="V744">
        <v>0</v>
      </c>
      <c r="W744">
        <v>0</v>
      </c>
      <c r="X744">
        <v>0</v>
      </c>
      <c r="Y744">
        <v>0</v>
      </c>
      <c r="Z744">
        <v>0</v>
      </c>
      <c r="AA744">
        <v>0</v>
      </c>
      <c r="AB744">
        <v>0</v>
      </c>
      <c r="AC744">
        <v>0</v>
      </c>
      <c r="AD744">
        <v>0</v>
      </c>
      <c r="AE744">
        <v>0</v>
      </c>
      <c r="AF744">
        <v>0</v>
      </c>
      <c r="AG744">
        <v>0</v>
      </c>
      <c r="AH744">
        <v>0</v>
      </c>
      <c r="AI744">
        <v>0</v>
      </c>
      <c r="AJ744">
        <v>0</v>
      </c>
      <c r="AK744">
        <v>0</v>
      </c>
      <c r="AL744">
        <v>1084</v>
      </c>
      <c r="AM744">
        <v>5753</v>
      </c>
      <c r="AN744">
        <v>0</v>
      </c>
      <c r="AO744">
        <v>0</v>
      </c>
      <c r="AP744">
        <v>0</v>
      </c>
      <c r="AQ744">
        <v>0</v>
      </c>
      <c r="AR744">
        <v>0</v>
      </c>
      <c r="AS744">
        <v>1163</v>
      </c>
      <c r="AT744">
        <v>0</v>
      </c>
    </row>
    <row r="745" spans="1:46">
      <c r="A745" t="s">
        <v>84</v>
      </c>
      <c r="B745">
        <v>1</v>
      </c>
      <c r="C745" t="s">
        <v>622</v>
      </c>
      <c r="D745">
        <v>6700</v>
      </c>
      <c r="E745">
        <v>0</v>
      </c>
      <c r="F745">
        <v>0</v>
      </c>
      <c r="G745">
        <v>0</v>
      </c>
      <c r="H745">
        <v>0</v>
      </c>
      <c r="I745">
        <v>0</v>
      </c>
      <c r="J745">
        <v>0</v>
      </c>
      <c r="K745">
        <v>0</v>
      </c>
      <c r="L745">
        <v>0</v>
      </c>
      <c r="M745">
        <v>0</v>
      </c>
      <c r="N745">
        <v>0</v>
      </c>
      <c r="O745">
        <v>0</v>
      </c>
      <c r="P745">
        <v>0</v>
      </c>
      <c r="Q745">
        <v>0</v>
      </c>
      <c r="R745">
        <v>0</v>
      </c>
      <c r="S745">
        <v>0</v>
      </c>
      <c r="T745">
        <v>0</v>
      </c>
      <c r="U745">
        <v>0</v>
      </c>
      <c r="V745">
        <v>0</v>
      </c>
      <c r="W745">
        <v>0</v>
      </c>
      <c r="X745">
        <v>0</v>
      </c>
      <c r="Y745">
        <v>0</v>
      </c>
      <c r="Z745">
        <v>0</v>
      </c>
      <c r="AA745">
        <v>0</v>
      </c>
      <c r="AB745">
        <v>0</v>
      </c>
      <c r="AC745">
        <v>0</v>
      </c>
      <c r="AD745">
        <v>0</v>
      </c>
      <c r="AE745">
        <v>0</v>
      </c>
      <c r="AF745">
        <v>0</v>
      </c>
      <c r="AG745">
        <v>0</v>
      </c>
      <c r="AH745">
        <v>40</v>
      </c>
      <c r="AI745">
        <v>1355</v>
      </c>
      <c r="AJ745">
        <v>3442</v>
      </c>
      <c r="AK745">
        <v>2492</v>
      </c>
      <c r="AL745">
        <v>3054</v>
      </c>
      <c r="AM745">
        <v>2390</v>
      </c>
      <c r="AN745">
        <v>148</v>
      </c>
      <c r="AO745">
        <v>4892</v>
      </c>
      <c r="AP745">
        <v>3019</v>
      </c>
      <c r="AQ745">
        <v>4701</v>
      </c>
      <c r="AR745">
        <v>3076</v>
      </c>
      <c r="AS745">
        <v>21391</v>
      </c>
      <c r="AT745">
        <v>0</v>
      </c>
    </row>
    <row r="746" spans="1:46">
      <c r="A746" t="s">
        <v>84</v>
      </c>
      <c r="B746">
        <v>1</v>
      </c>
      <c r="C746" t="s">
        <v>622</v>
      </c>
      <c r="D746">
        <v>6999</v>
      </c>
      <c r="E746">
        <v>0</v>
      </c>
      <c r="F746">
        <v>0</v>
      </c>
      <c r="G746">
        <v>0</v>
      </c>
      <c r="H746">
        <v>0</v>
      </c>
      <c r="I746">
        <v>0</v>
      </c>
      <c r="J746">
        <v>0</v>
      </c>
      <c r="K746">
        <v>0</v>
      </c>
      <c r="L746">
        <v>0</v>
      </c>
      <c r="M746">
        <v>0</v>
      </c>
      <c r="N746">
        <v>0</v>
      </c>
      <c r="O746">
        <v>0</v>
      </c>
      <c r="P746">
        <v>0</v>
      </c>
      <c r="Q746">
        <v>0</v>
      </c>
      <c r="R746">
        <v>0</v>
      </c>
      <c r="S746">
        <v>0</v>
      </c>
      <c r="T746">
        <v>0</v>
      </c>
      <c r="U746">
        <v>0</v>
      </c>
      <c r="V746">
        <v>0</v>
      </c>
      <c r="W746">
        <v>0</v>
      </c>
      <c r="X746">
        <v>0</v>
      </c>
      <c r="Y746">
        <v>0</v>
      </c>
      <c r="Z746">
        <v>0</v>
      </c>
      <c r="AA746">
        <v>0</v>
      </c>
      <c r="AB746">
        <v>0</v>
      </c>
      <c r="AC746">
        <v>0</v>
      </c>
      <c r="AD746">
        <v>0</v>
      </c>
      <c r="AE746">
        <v>0</v>
      </c>
      <c r="AF746">
        <v>0</v>
      </c>
      <c r="AG746">
        <v>0</v>
      </c>
      <c r="AH746">
        <v>0</v>
      </c>
      <c r="AI746">
        <v>0</v>
      </c>
      <c r="AJ746">
        <v>0</v>
      </c>
      <c r="AK746">
        <v>0</v>
      </c>
      <c r="AL746">
        <v>0</v>
      </c>
      <c r="AM746">
        <v>0</v>
      </c>
      <c r="AN746">
        <v>0</v>
      </c>
      <c r="AO746">
        <v>0</v>
      </c>
      <c r="AP746">
        <v>0</v>
      </c>
      <c r="AQ746">
        <v>0</v>
      </c>
      <c r="AR746">
        <v>0</v>
      </c>
      <c r="AS746">
        <v>25000</v>
      </c>
      <c r="AT746">
        <v>0</v>
      </c>
    </row>
    <row r="747" spans="1:46">
      <c r="A747" t="s">
        <v>84</v>
      </c>
      <c r="B747">
        <v>1</v>
      </c>
      <c r="C747" t="s">
        <v>622</v>
      </c>
      <c r="D747">
        <v>7685</v>
      </c>
      <c r="E747">
        <v>0</v>
      </c>
      <c r="F747">
        <v>0</v>
      </c>
      <c r="G747">
        <v>0</v>
      </c>
      <c r="H747">
        <v>0</v>
      </c>
      <c r="I747">
        <v>0</v>
      </c>
      <c r="J747">
        <v>0</v>
      </c>
      <c r="K747">
        <v>0</v>
      </c>
      <c r="L747">
        <v>0</v>
      </c>
      <c r="M747">
        <v>0</v>
      </c>
      <c r="N747">
        <v>0</v>
      </c>
      <c r="O747">
        <v>0</v>
      </c>
      <c r="P747">
        <v>0</v>
      </c>
      <c r="Q747">
        <v>0</v>
      </c>
      <c r="R747">
        <v>0</v>
      </c>
      <c r="S747">
        <v>0</v>
      </c>
      <c r="T747">
        <v>0</v>
      </c>
      <c r="U747">
        <v>0</v>
      </c>
      <c r="V747">
        <v>0</v>
      </c>
      <c r="W747">
        <v>0</v>
      </c>
      <c r="X747">
        <v>0</v>
      </c>
      <c r="Y747">
        <v>0</v>
      </c>
      <c r="Z747">
        <v>0</v>
      </c>
      <c r="AA747">
        <v>0</v>
      </c>
      <c r="AB747">
        <v>0</v>
      </c>
      <c r="AC747">
        <v>0</v>
      </c>
      <c r="AD747">
        <v>0</v>
      </c>
      <c r="AE747">
        <v>0</v>
      </c>
      <c r="AF747">
        <v>0</v>
      </c>
      <c r="AG747">
        <v>0</v>
      </c>
      <c r="AH747">
        <v>11677</v>
      </c>
      <c r="AI747">
        <v>5808</v>
      </c>
      <c r="AJ747">
        <v>0</v>
      </c>
      <c r="AK747">
        <v>30989</v>
      </c>
      <c r="AL747">
        <v>9158</v>
      </c>
      <c r="AM747">
        <v>14071</v>
      </c>
      <c r="AN747">
        <v>33685</v>
      </c>
      <c r="AO747">
        <v>6533</v>
      </c>
      <c r="AP747">
        <v>7380</v>
      </c>
      <c r="AQ747">
        <v>27022</v>
      </c>
      <c r="AR747">
        <v>61621</v>
      </c>
      <c r="AS747">
        <v>22056</v>
      </c>
      <c r="AT747">
        <v>0</v>
      </c>
    </row>
    <row r="748" spans="1:46">
      <c r="A748" t="s">
        <v>84</v>
      </c>
      <c r="B748">
        <v>1</v>
      </c>
      <c r="C748" t="s">
        <v>622</v>
      </c>
      <c r="D748">
        <v>7686</v>
      </c>
      <c r="E748">
        <v>0</v>
      </c>
      <c r="F748">
        <v>0</v>
      </c>
      <c r="G748">
        <v>0</v>
      </c>
      <c r="H748">
        <v>0</v>
      </c>
      <c r="I748">
        <v>0</v>
      </c>
      <c r="J748">
        <v>0</v>
      </c>
      <c r="K748">
        <v>0</v>
      </c>
      <c r="L748">
        <v>0</v>
      </c>
      <c r="M748">
        <v>0</v>
      </c>
      <c r="N748">
        <v>0</v>
      </c>
      <c r="O748">
        <v>0</v>
      </c>
      <c r="P748">
        <v>0</v>
      </c>
      <c r="Q748">
        <v>0</v>
      </c>
      <c r="R748">
        <v>0</v>
      </c>
      <c r="S748">
        <v>0</v>
      </c>
      <c r="T748">
        <v>0</v>
      </c>
      <c r="U748">
        <v>0</v>
      </c>
      <c r="V748">
        <v>0</v>
      </c>
      <c r="W748">
        <v>0</v>
      </c>
      <c r="X748">
        <v>0</v>
      </c>
      <c r="Y748">
        <v>0</v>
      </c>
      <c r="Z748">
        <v>0</v>
      </c>
      <c r="AA748">
        <v>0</v>
      </c>
      <c r="AB748">
        <v>0</v>
      </c>
      <c r="AC748">
        <v>0</v>
      </c>
      <c r="AD748">
        <v>0</v>
      </c>
      <c r="AE748">
        <v>0</v>
      </c>
      <c r="AF748">
        <v>0</v>
      </c>
      <c r="AG748">
        <v>0</v>
      </c>
      <c r="AH748">
        <v>2331</v>
      </c>
      <c r="AI748">
        <v>2058</v>
      </c>
      <c r="AJ748">
        <v>1030</v>
      </c>
      <c r="AK748">
        <v>2002</v>
      </c>
      <c r="AL748">
        <v>2284</v>
      </c>
      <c r="AM748">
        <v>2032</v>
      </c>
      <c r="AN748">
        <v>1902</v>
      </c>
      <c r="AO748">
        <v>2579</v>
      </c>
      <c r="AP748">
        <v>2189</v>
      </c>
      <c r="AQ748">
        <v>2313</v>
      </c>
      <c r="AR748">
        <v>1870</v>
      </c>
      <c r="AS748">
        <v>2120.4</v>
      </c>
      <c r="AT748">
        <v>0</v>
      </c>
    </row>
    <row r="749" spans="1:46">
      <c r="A749" t="s">
        <v>84</v>
      </c>
      <c r="B749">
        <v>1</v>
      </c>
      <c r="C749" t="s">
        <v>622</v>
      </c>
      <c r="D749">
        <v>7687</v>
      </c>
      <c r="E749">
        <v>0</v>
      </c>
      <c r="F749">
        <v>0</v>
      </c>
      <c r="G749">
        <v>0</v>
      </c>
      <c r="H749">
        <v>0</v>
      </c>
      <c r="I749">
        <v>0</v>
      </c>
      <c r="J749">
        <v>0</v>
      </c>
      <c r="K749">
        <v>0</v>
      </c>
      <c r="L749">
        <v>0</v>
      </c>
      <c r="M749">
        <v>0</v>
      </c>
      <c r="N749">
        <v>0</v>
      </c>
      <c r="O749">
        <v>0</v>
      </c>
      <c r="P749">
        <v>0</v>
      </c>
      <c r="Q749">
        <v>0</v>
      </c>
      <c r="R749">
        <v>0</v>
      </c>
      <c r="S749">
        <v>0</v>
      </c>
      <c r="T749">
        <v>0</v>
      </c>
      <c r="U749">
        <v>0</v>
      </c>
      <c r="V749">
        <v>0</v>
      </c>
      <c r="W749">
        <v>0</v>
      </c>
      <c r="X749">
        <v>0</v>
      </c>
      <c r="Y749">
        <v>0</v>
      </c>
      <c r="Z749">
        <v>0</v>
      </c>
      <c r="AA749">
        <v>0</v>
      </c>
      <c r="AB749">
        <v>0</v>
      </c>
      <c r="AC749">
        <v>0</v>
      </c>
      <c r="AD749">
        <v>0</v>
      </c>
      <c r="AE749">
        <v>0</v>
      </c>
      <c r="AF749">
        <v>0</v>
      </c>
      <c r="AG749">
        <v>0</v>
      </c>
      <c r="AH749">
        <v>227</v>
      </c>
      <c r="AI749">
        <v>199</v>
      </c>
      <c r="AJ749">
        <v>91</v>
      </c>
      <c r="AK749">
        <v>194</v>
      </c>
      <c r="AL749">
        <v>172</v>
      </c>
      <c r="AM749">
        <v>240</v>
      </c>
      <c r="AN749">
        <v>184</v>
      </c>
      <c r="AO749">
        <v>257</v>
      </c>
      <c r="AP749">
        <v>218</v>
      </c>
      <c r="AQ749">
        <v>227</v>
      </c>
      <c r="AR749">
        <v>183</v>
      </c>
      <c r="AS749">
        <v>208</v>
      </c>
      <c r="AT749">
        <v>0</v>
      </c>
    </row>
    <row r="750" spans="1:46">
      <c r="A750" t="s">
        <v>84</v>
      </c>
      <c r="B750">
        <v>1</v>
      </c>
      <c r="C750" t="s">
        <v>622</v>
      </c>
      <c r="D750">
        <v>7700</v>
      </c>
      <c r="E750">
        <v>0</v>
      </c>
      <c r="F750">
        <v>0</v>
      </c>
      <c r="G750">
        <v>0</v>
      </c>
      <c r="H750">
        <v>0</v>
      </c>
      <c r="I750">
        <v>0</v>
      </c>
      <c r="J750">
        <v>0</v>
      </c>
      <c r="K750">
        <v>0</v>
      </c>
      <c r="L750">
        <v>0</v>
      </c>
      <c r="M750">
        <v>0</v>
      </c>
      <c r="N750">
        <v>0</v>
      </c>
      <c r="O750">
        <v>0</v>
      </c>
      <c r="P750">
        <v>0</v>
      </c>
      <c r="Q750">
        <v>0</v>
      </c>
      <c r="R750">
        <v>0</v>
      </c>
      <c r="S750">
        <v>0</v>
      </c>
      <c r="T750">
        <v>0</v>
      </c>
      <c r="U750">
        <v>0</v>
      </c>
      <c r="V750">
        <v>0</v>
      </c>
      <c r="W750">
        <v>0</v>
      </c>
      <c r="X750">
        <v>0</v>
      </c>
      <c r="Y750">
        <v>0</v>
      </c>
      <c r="Z750">
        <v>0</v>
      </c>
      <c r="AA750">
        <v>0</v>
      </c>
      <c r="AB750">
        <v>0</v>
      </c>
      <c r="AC750">
        <v>0</v>
      </c>
      <c r="AD750">
        <v>0</v>
      </c>
      <c r="AE750">
        <v>0</v>
      </c>
      <c r="AF750">
        <v>0</v>
      </c>
      <c r="AG750">
        <v>0</v>
      </c>
      <c r="AH750">
        <v>13151</v>
      </c>
      <c r="AI750">
        <v>12987</v>
      </c>
      <c r="AJ750">
        <v>17690</v>
      </c>
      <c r="AK750">
        <v>14732</v>
      </c>
      <c r="AL750">
        <v>14989</v>
      </c>
      <c r="AM750">
        <v>15886</v>
      </c>
      <c r="AN750">
        <v>14981</v>
      </c>
      <c r="AO750">
        <v>17576</v>
      </c>
      <c r="AP750">
        <v>15388</v>
      </c>
      <c r="AQ750">
        <v>17717</v>
      </c>
      <c r="AR750">
        <v>16055</v>
      </c>
      <c r="AS750">
        <v>16661.68</v>
      </c>
      <c r="AT750">
        <v>0</v>
      </c>
    </row>
    <row r="751" spans="1:46">
      <c r="A751" t="s">
        <v>84</v>
      </c>
      <c r="B751">
        <v>1</v>
      </c>
      <c r="C751" t="s">
        <v>622</v>
      </c>
      <c r="D751">
        <v>7701</v>
      </c>
      <c r="E751">
        <v>0</v>
      </c>
      <c r="F751">
        <v>0</v>
      </c>
      <c r="G751">
        <v>0</v>
      </c>
      <c r="H751">
        <v>0</v>
      </c>
      <c r="I751">
        <v>0</v>
      </c>
      <c r="J751">
        <v>0</v>
      </c>
      <c r="K751">
        <v>0</v>
      </c>
      <c r="L751">
        <v>0</v>
      </c>
      <c r="M751">
        <v>0</v>
      </c>
      <c r="N751">
        <v>0</v>
      </c>
      <c r="O751">
        <v>0</v>
      </c>
      <c r="P751">
        <v>0</v>
      </c>
      <c r="Q751">
        <v>0</v>
      </c>
      <c r="R751">
        <v>0</v>
      </c>
      <c r="S751">
        <v>0</v>
      </c>
      <c r="T751">
        <v>0</v>
      </c>
      <c r="U751">
        <v>0</v>
      </c>
      <c r="V751">
        <v>0</v>
      </c>
      <c r="W751">
        <v>0</v>
      </c>
      <c r="X751">
        <v>0</v>
      </c>
      <c r="Y751">
        <v>0</v>
      </c>
      <c r="Z751">
        <v>0</v>
      </c>
      <c r="AA751">
        <v>0</v>
      </c>
      <c r="AB751">
        <v>0</v>
      </c>
      <c r="AC751">
        <v>0</v>
      </c>
      <c r="AD751">
        <v>0</v>
      </c>
      <c r="AE751">
        <v>0</v>
      </c>
      <c r="AF751">
        <v>0</v>
      </c>
      <c r="AG751">
        <v>0</v>
      </c>
      <c r="AH751">
        <v>1377</v>
      </c>
      <c r="AI751">
        <v>1391</v>
      </c>
      <c r="AJ751">
        <v>1853</v>
      </c>
      <c r="AK751">
        <v>1496</v>
      </c>
      <c r="AL751">
        <v>1162</v>
      </c>
      <c r="AM751">
        <v>1994</v>
      </c>
      <c r="AN751">
        <v>1523</v>
      </c>
      <c r="AO751">
        <v>1848</v>
      </c>
      <c r="AP751">
        <v>1617</v>
      </c>
      <c r="AQ751">
        <v>1868</v>
      </c>
      <c r="AR751">
        <v>1683</v>
      </c>
      <c r="AS751">
        <v>1798.22</v>
      </c>
      <c r="AT751">
        <v>0</v>
      </c>
    </row>
    <row r="752" spans="1:46">
      <c r="A752" t="s">
        <v>84</v>
      </c>
      <c r="B752">
        <v>1</v>
      </c>
      <c r="C752" t="s">
        <v>622</v>
      </c>
      <c r="D752">
        <v>7715</v>
      </c>
      <c r="E752">
        <v>0</v>
      </c>
      <c r="F752">
        <v>0</v>
      </c>
      <c r="G752">
        <v>0</v>
      </c>
      <c r="H752">
        <v>0</v>
      </c>
      <c r="I752">
        <v>0</v>
      </c>
      <c r="J752">
        <v>0</v>
      </c>
      <c r="K752">
        <v>0</v>
      </c>
      <c r="L752">
        <v>0</v>
      </c>
      <c r="M752">
        <v>0</v>
      </c>
      <c r="N752">
        <v>0</v>
      </c>
      <c r="O752">
        <v>0</v>
      </c>
      <c r="P752">
        <v>0</v>
      </c>
      <c r="Q752">
        <v>0</v>
      </c>
      <c r="R752">
        <v>0</v>
      </c>
      <c r="S752">
        <v>0</v>
      </c>
      <c r="T752">
        <v>0</v>
      </c>
      <c r="U752">
        <v>0</v>
      </c>
      <c r="V752">
        <v>0</v>
      </c>
      <c r="W752">
        <v>0</v>
      </c>
      <c r="X752">
        <v>0</v>
      </c>
      <c r="Y752">
        <v>0</v>
      </c>
      <c r="Z752">
        <v>0</v>
      </c>
      <c r="AA752">
        <v>0</v>
      </c>
      <c r="AB752">
        <v>0</v>
      </c>
      <c r="AC752">
        <v>0</v>
      </c>
      <c r="AD752">
        <v>0</v>
      </c>
      <c r="AE752">
        <v>0</v>
      </c>
      <c r="AF752">
        <v>0</v>
      </c>
      <c r="AG752">
        <v>0</v>
      </c>
      <c r="AH752">
        <v>202</v>
      </c>
      <c r="AI752">
        <v>160</v>
      </c>
      <c r="AJ752">
        <v>973</v>
      </c>
      <c r="AK752">
        <v>360</v>
      </c>
      <c r="AL752">
        <v>36</v>
      </c>
      <c r="AM752">
        <v>865</v>
      </c>
      <c r="AN752">
        <v>491</v>
      </c>
      <c r="AO752">
        <v>1125</v>
      </c>
      <c r="AP752">
        <v>887</v>
      </c>
      <c r="AQ752">
        <v>937</v>
      </c>
      <c r="AR752">
        <v>1217</v>
      </c>
      <c r="AS752">
        <v>747</v>
      </c>
      <c r="AT752">
        <v>0</v>
      </c>
    </row>
    <row r="753" spans="1:46">
      <c r="A753" t="s">
        <v>84</v>
      </c>
      <c r="B753">
        <v>1</v>
      </c>
      <c r="C753" t="s">
        <v>622</v>
      </c>
      <c r="D753">
        <v>7716</v>
      </c>
      <c r="E753">
        <v>0</v>
      </c>
      <c r="F753">
        <v>0</v>
      </c>
      <c r="G753">
        <v>0</v>
      </c>
      <c r="H753">
        <v>0</v>
      </c>
      <c r="I753">
        <v>0</v>
      </c>
      <c r="J753">
        <v>0</v>
      </c>
      <c r="K753">
        <v>0</v>
      </c>
      <c r="L753">
        <v>0</v>
      </c>
      <c r="M753">
        <v>0</v>
      </c>
      <c r="N753">
        <v>0</v>
      </c>
      <c r="O753">
        <v>0</v>
      </c>
      <c r="P753">
        <v>0</v>
      </c>
      <c r="Q753">
        <v>0</v>
      </c>
      <c r="R753">
        <v>0</v>
      </c>
      <c r="S753">
        <v>0</v>
      </c>
      <c r="T753">
        <v>0</v>
      </c>
      <c r="U753">
        <v>0</v>
      </c>
      <c r="V753">
        <v>0</v>
      </c>
      <c r="W753">
        <v>0</v>
      </c>
      <c r="X753">
        <v>0</v>
      </c>
      <c r="Y753">
        <v>0</v>
      </c>
      <c r="Z753">
        <v>0</v>
      </c>
      <c r="AA753">
        <v>0</v>
      </c>
      <c r="AB753">
        <v>0</v>
      </c>
      <c r="AC753">
        <v>0</v>
      </c>
      <c r="AD753">
        <v>0</v>
      </c>
      <c r="AE753">
        <v>0</v>
      </c>
      <c r="AF753">
        <v>0</v>
      </c>
      <c r="AG753">
        <v>0</v>
      </c>
      <c r="AH753">
        <v>0</v>
      </c>
      <c r="AI753">
        <v>0</v>
      </c>
      <c r="AJ753">
        <v>0</v>
      </c>
      <c r="AK753">
        <v>0</v>
      </c>
      <c r="AL753">
        <v>0</v>
      </c>
      <c r="AM753">
        <v>0</v>
      </c>
      <c r="AN753">
        <v>225</v>
      </c>
      <c r="AO753">
        <v>1484</v>
      </c>
      <c r="AP753">
        <v>0</v>
      </c>
      <c r="AQ753">
        <v>47</v>
      </c>
      <c r="AR753">
        <v>3244</v>
      </c>
      <c r="AS753">
        <v>0</v>
      </c>
      <c r="AT753">
        <v>0</v>
      </c>
    </row>
    <row r="754" spans="1:46">
      <c r="A754" t="s">
        <v>84</v>
      </c>
      <c r="B754">
        <v>1</v>
      </c>
      <c r="C754" t="s">
        <v>622</v>
      </c>
      <c r="D754">
        <v>7800</v>
      </c>
      <c r="E754">
        <v>0</v>
      </c>
      <c r="F754">
        <v>0</v>
      </c>
      <c r="G754">
        <v>0</v>
      </c>
      <c r="H754">
        <v>0</v>
      </c>
      <c r="I754">
        <v>0</v>
      </c>
      <c r="J754">
        <v>0</v>
      </c>
      <c r="K754">
        <v>0</v>
      </c>
      <c r="L754">
        <v>0</v>
      </c>
      <c r="M754">
        <v>0</v>
      </c>
      <c r="N754">
        <v>0</v>
      </c>
      <c r="O754">
        <v>0</v>
      </c>
      <c r="P754">
        <v>0</v>
      </c>
      <c r="Q754">
        <v>0</v>
      </c>
      <c r="R754">
        <v>0</v>
      </c>
      <c r="S754">
        <v>0</v>
      </c>
      <c r="T754">
        <v>0</v>
      </c>
      <c r="U754">
        <v>0</v>
      </c>
      <c r="V754">
        <v>0</v>
      </c>
      <c r="W754">
        <v>0</v>
      </c>
      <c r="X754">
        <v>0</v>
      </c>
      <c r="Y754">
        <v>0</v>
      </c>
      <c r="Z754">
        <v>0</v>
      </c>
      <c r="AA754">
        <v>0</v>
      </c>
      <c r="AB754">
        <v>0</v>
      </c>
      <c r="AC754">
        <v>0</v>
      </c>
      <c r="AD754">
        <v>0</v>
      </c>
      <c r="AE754">
        <v>0</v>
      </c>
      <c r="AF754">
        <v>0</v>
      </c>
      <c r="AG754">
        <v>0</v>
      </c>
      <c r="AH754">
        <v>6740</v>
      </c>
      <c r="AI754">
        <v>6433</v>
      </c>
      <c r="AJ754">
        <v>8562</v>
      </c>
      <c r="AK754">
        <v>6584</v>
      </c>
      <c r="AL754">
        <v>6781</v>
      </c>
      <c r="AM754">
        <v>6938</v>
      </c>
      <c r="AN754">
        <v>6445</v>
      </c>
      <c r="AO754">
        <v>7226</v>
      </c>
      <c r="AP754">
        <v>5989</v>
      </c>
      <c r="AQ754">
        <v>7176</v>
      </c>
      <c r="AR754">
        <v>6387</v>
      </c>
      <c r="AS754">
        <v>7754.4</v>
      </c>
      <c r="AT754">
        <v>0</v>
      </c>
    </row>
    <row r="755" spans="1:46">
      <c r="A755" t="s">
        <v>84</v>
      </c>
      <c r="B755">
        <v>1</v>
      </c>
      <c r="C755" t="s">
        <v>622</v>
      </c>
      <c r="D755">
        <v>7801</v>
      </c>
      <c r="E755">
        <v>0</v>
      </c>
      <c r="F755">
        <v>0</v>
      </c>
      <c r="G755">
        <v>0</v>
      </c>
      <c r="H755">
        <v>0</v>
      </c>
      <c r="I755">
        <v>0</v>
      </c>
      <c r="J755">
        <v>0</v>
      </c>
      <c r="K755">
        <v>0</v>
      </c>
      <c r="L755">
        <v>0</v>
      </c>
      <c r="M755">
        <v>0</v>
      </c>
      <c r="N755">
        <v>0</v>
      </c>
      <c r="O755">
        <v>0</v>
      </c>
      <c r="P755">
        <v>0</v>
      </c>
      <c r="Q755">
        <v>0</v>
      </c>
      <c r="R755">
        <v>0</v>
      </c>
      <c r="S755">
        <v>0</v>
      </c>
      <c r="T755">
        <v>0</v>
      </c>
      <c r="U755">
        <v>0</v>
      </c>
      <c r="V755">
        <v>0</v>
      </c>
      <c r="W755">
        <v>0</v>
      </c>
      <c r="X755">
        <v>0</v>
      </c>
      <c r="Y755">
        <v>0</v>
      </c>
      <c r="Z755">
        <v>0</v>
      </c>
      <c r="AA755">
        <v>0</v>
      </c>
      <c r="AB755">
        <v>0</v>
      </c>
      <c r="AC755">
        <v>0</v>
      </c>
      <c r="AD755">
        <v>0</v>
      </c>
      <c r="AE755">
        <v>0</v>
      </c>
      <c r="AF755">
        <v>0</v>
      </c>
      <c r="AG755">
        <v>0</v>
      </c>
      <c r="AH755">
        <v>732</v>
      </c>
      <c r="AI755">
        <v>729</v>
      </c>
      <c r="AJ755">
        <v>924</v>
      </c>
      <c r="AK755">
        <v>664</v>
      </c>
      <c r="AL755">
        <v>524</v>
      </c>
      <c r="AM755">
        <v>392</v>
      </c>
      <c r="AN755">
        <v>401</v>
      </c>
      <c r="AO755">
        <v>776</v>
      </c>
      <c r="AP755">
        <v>642</v>
      </c>
      <c r="AQ755">
        <v>772</v>
      </c>
      <c r="AR755">
        <v>686</v>
      </c>
      <c r="AS755">
        <v>835.81</v>
      </c>
      <c r="AT755">
        <v>0</v>
      </c>
    </row>
    <row r="756" spans="1:46">
      <c r="A756" t="s">
        <v>84</v>
      </c>
      <c r="B756">
        <v>1</v>
      </c>
      <c r="C756" t="s">
        <v>622</v>
      </c>
      <c r="D756">
        <v>7802</v>
      </c>
      <c r="E756">
        <v>0</v>
      </c>
      <c r="F756">
        <v>0</v>
      </c>
      <c r="G756">
        <v>0</v>
      </c>
      <c r="H756">
        <v>0</v>
      </c>
      <c r="I756">
        <v>0</v>
      </c>
      <c r="J756">
        <v>0</v>
      </c>
      <c r="K756">
        <v>0</v>
      </c>
      <c r="L756">
        <v>0</v>
      </c>
      <c r="M756">
        <v>0</v>
      </c>
      <c r="N756">
        <v>0</v>
      </c>
      <c r="O756">
        <v>0</v>
      </c>
      <c r="P756">
        <v>0</v>
      </c>
      <c r="Q756">
        <v>0</v>
      </c>
      <c r="R756">
        <v>0</v>
      </c>
      <c r="S756">
        <v>0</v>
      </c>
      <c r="T756">
        <v>0</v>
      </c>
      <c r="U756">
        <v>0</v>
      </c>
      <c r="V756">
        <v>0</v>
      </c>
      <c r="W756">
        <v>0</v>
      </c>
      <c r="X756">
        <v>0</v>
      </c>
      <c r="Y756">
        <v>0</v>
      </c>
      <c r="Z756">
        <v>0</v>
      </c>
      <c r="AA756">
        <v>0</v>
      </c>
      <c r="AB756">
        <v>0</v>
      </c>
      <c r="AC756">
        <v>0</v>
      </c>
      <c r="AD756">
        <v>0</v>
      </c>
      <c r="AE756">
        <v>0</v>
      </c>
      <c r="AF756">
        <v>0</v>
      </c>
      <c r="AG756">
        <v>0</v>
      </c>
      <c r="AH756">
        <v>0</v>
      </c>
      <c r="AI756">
        <v>1902</v>
      </c>
      <c r="AJ756">
        <v>0</v>
      </c>
      <c r="AK756">
        <v>0</v>
      </c>
      <c r="AL756">
        <v>0</v>
      </c>
      <c r="AM756">
        <v>98</v>
      </c>
      <c r="AN756">
        <v>0</v>
      </c>
      <c r="AO756">
        <v>0</v>
      </c>
      <c r="AP756">
        <v>0</v>
      </c>
      <c r="AQ756">
        <v>0</v>
      </c>
      <c r="AR756">
        <v>0</v>
      </c>
      <c r="AS756">
        <v>0</v>
      </c>
      <c r="AT756">
        <v>0</v>
      </c>
    </row>
    <row r="757" spans="1:46">
      <c r="A757" t="s">
        <v>84</v>
      </c>
      <c r="B757">
        <v>1</v>
      </c>
      <c r="C757" t="s">
        <v>622</v>
      </c>
      <c r="D757">
        <v>7803</v>
      </c>
      <c r="E757">
        <v>0</v>
      </c>
      <c r="F757">
        <v>0</v>
      </c>
      <c r="G757">
        <v>0</v>
      </c>
      <c r="H757">
        <v>0</v>
      </c>
      <c r="I757">
        <v>0</v>
      </c>
      <c r="J757">
        <v>0</v>
      </c>
      <c r="K757">
        <v>0</v>
      </c>
      <c r="L757">
        <v>0</v>
      </c>
      <c r="M757">
        <v>0</v>
      </c>
      <c r="N757">
        <v>0</v>
      </c>
      <c r="O757">
        <v>0</v>
      </c>
      <c r="P757">
        <v>0</v>
      </c>
      <c r="Q757">
        <v>0</v>
      </c>
      <c r="R757">
        <v>0</v>
      </c>
      <c r="S757">
        <v>0</v>
      </c>
      <c r="T757">
        <v>0</v>
      </c>
      <c r="U757">
        <v>0</v>
      </c>
      <c r="V757">
        <v>0</v>
      </c>
      <c r="W757">
        <v>0</v>
      </c>
      <c r="X757">
        <v>0</v>
      </c>
      <c r="Y757">
        <v>0</v>
      </c>
      <c r="Z757">
        <v>0</v>
      </c>
      <c r="AA757">
        <v>0</v>
      </c>
      <c r="AB757">
        <v>0</v>
      </c>
      <c r="AC757">
        <v>0</v>
      </c>
      <c r="AD757">
        <v>0</v>
      </c>
      <c r="AE757">
        <v>0</v>
      </c>
      <c r="AF757">
        <v>0</v>
      </c>
      <c r="AG757">
        <v>0</v>
      </c>
      <c r="AH757">
        <v>305</v>
      </c>
      <c r="AI757">
        <v>4434</v>
      </c>
      <c r="AJ757">
        <v>0</v>
      </c>
      <c r="AK757">
        <v>888</v>
      </c>
      <c r="AL757">
        <v>839</v>
      </c>
      <c r="AM757">
        <v>0</v>
      </c>
      <c r="AN757">
        <v>356</v>
      </c>
      <c r="AO757">
        <v>280</v>
      </c>
      <c r="AP757">
        <v>0</v>
      </c>
      <c r="AQ757">
        <v>318</v>
      </c>
      <c r="AR757">
        <v>4232</v>
      </c>
      <c r="AS757">
        <v>348</v>
      </c>
      <c r="AT757">
        <v>0</v>
      </c>
    </row>
    <row r="758" spans="1:46">
      <c r="A758" t="s">
        <v>84</v>
      </c>
      <c r="B758">
        <v>1</v>
      </c>
      <c r="C758" t="s">
        <v>622</v>
      </c>
      <c r="D758">
        <v>7804</v>
      </c>
      <c r="E758">
        <v>0</v>
      </c>
      <c r="F758">
        <v>0</v>
      </c>
      <c r="G758">
        <v>0</v>
      </c>
      <c r="H758">
        <v>0</v>
      </c>
      <c r="I758">
        <v>0</v>
      </c>
      <c r="J758">
        <v>0</v>
      </c>
      <c r="K758">
        <v>0</v>
      </c>
      <c r="L758">
        <v>0</v>
      </c>
      <c r="M758">
        <v>0</v>
      </c>
      <c r="N758">
        <v>0</v>
      </c>
      <c r="O758">
        <v>0</v>
      </c>
      <c r="P758">
        <v>0</v>
      </c>
      <c r="Q758">
        <v>0</v>
      </c>
      <c r="R758">
        <v>0</v>
      </c>
      <c r="S758">
        <v>0</v>
      </c>
      <c r="T758">
        <v>0</v>
      </c>
      <c r="U758">
        <v>0</v>
      </c>
      <c r="V758">
        <v>0</v>
      </c>
      <c r="W758">
        <v>0</v>
      </c>
      <c r="X758">
        <v>0</v>
      </c>
      <c r="Y758">
        <v>0</v>
      </c>
      <c r="Z758">
        <v>0</v>
      </c>
      <c r="AA758">
        <v>0</v>
      </c>
      <c r="AB758">
        <v>0</v>
      </c>
      <c r="AC758">
        <v>0</v>
      </c>
      <c r="AD758">
        <v>0</v>
      </c>
      <c r="AE758">
        <v>0</v>
      </c>
      <c r="AF758">
        <v>0</v>
      </c>
      <c r="AG758">
        <v>0</v>
      </c>
      <c r="AH758">
        <v>340</v>
      </c>
      <c r="AI758">
        <v>0</v>
      </c>
      <c r="AJ758">
        <v>382</v>
      </c>
      <c r="AK758">
        <v>630</v>
      </c>
      <c r="AL758">
        <v>116</v>
      </c>
      <c r="AM758">
        <v>162</v>
      </c>
      <c r="AN758">
        <v>0</v>
      </c>
      <c r="AO758">
        <v>295</v>
      </c>
      <c r="AP758">
        <v>649</v>
      </c>
      <c r="AQ758">
        <v>557</v>
      </c>
      <c r="AR758">
        <v>0</v>
      </c>
      <c r="AS758">
        <v>869</v>
      </c>
      <c r="AT758">
        <v>0</v>
      </c>
    </row>
    <row r="759" spans="1:46">
      <c r="A759" t="s">
        <v>84</v>
      </c>
      <c r="B759">
        <v>1</v>
      </c>
      <c r="C759" t="s">
        <v>622</v>
      </c>
      <c r="D759">
        <v>7806</v>
      </c>
      <c r="E759">
        <v>0</v>
      </c>
      <c r="F759">
        <v>0</v>
      </c>
      <c r="G759">
        <v>0</v>
      </c>
      <c r="H759">
        <v>0</v>
      </c>
      <c r="I759">
        <v>0</v>
      </c>
      <c r="J759">
        <v>0</v>
      </c>
      <c r="K759">
        <v>0</v>
      </c>
      <c r="L759">
        <v>0</v>
      </c>
      <c r="M759">
        <v>0</v>
      </c>
      <c r="N759">
        <v>0</v>
      </c>
      <c r="O759">
        <v>0</v>
      </c>
      <c r="P759">
        <v>0</v>
      </c>
      <c r="Q759">
        <v>0</v>
      </c>
      <c r="R759">
        <v>0</v>
      </c>
      <c r="S759">
        <v>0</v>
      </c>
      <c r="T759">
        <v>0</v>
      </c>
      <c r="U759">
        <v>0</v>
      </c>
      <c r="V759">
        <v>0</v>
      </c>
      <c r="W759">
        <v>0</v>
      </c>
      <c r="X759">
        <v>0</v>
      </c>
      <c r="Y759">
        <v>0</v>
      </c>
      <c r="Z759">
        <v>0</v>
      </c>
      <c r="AA759">
        <v>0</v>
      </c>
      <c r="AB759">
        <v>0</v>
      </c>
      <c r="AC759">
        <v>0</v>
      </c>
      <c r="AD759">
        <v>0</v>
      </c>
      <c r="AE759">
        <v>0</v>
      </c>
      <c r="AF759">
        <v>0</v>
      </c>
      <c r="AG759">
        <v>0</v>
      </c>
      <c r="AH759">
        <v>123</v>
      </c>
      <c r="AI759">
        <v>0</v>
      </c>
      <c r="AJ759">
        <v>0</v>
      </c>
      <c r="AK759">
        <v>0</v>
      </c>
      <c r="AL759">
        <v>0</v>
      </c>
      <c r="AM759">
        <v>14</v>
      </c>
      <c r="AN759">
        <v>0</v>
      </c>
      <c r="AO759">
        <v>0</v>
      </c>
      <c r="AP759">
        <v>49</v>
      </c>
      <c r="AQ759">
        <v>0</v>
      </c>
      <c r="AR759">
        <v>80</v>
      </c>
      <c r="AS759">
        <v>134</v>
      </c>
      <c r="AT759">
        <v>0</v>
      </c>
    </row>
    <row r="760" spans="1:46">
      <c r="A760" t="s">
        <v>84</v>
      </c>
      <c r="B760">
        <v>1</v>
      </c>
      <c r="C760" t="s">
        <v>622</v>
      </c>
      <c r="D760">
        <v>7815</v>
      </c>
      <c r="E760">
        <v>0</v>
      </c>
      <c r="F760">
        <v>0</v>
      </c>
      <c r="G760">
        <v>0</v>
      </c>
      <c r="H760">
        <v>0</v>
      </c>
      <c r="I760">
        <v>0</v>
      </c>
      <c r="J760">
        <v>0</v>
      </c>
      <c r="K760">
        <v>0</v>
      </c>
      <c r="L760">
        <v>0</v>
      </c>
      <c r="M760">
        <v>0</v>
      </c>
      <c r="N760">
        <v>0</v>
      </c>
      <c r="O760">
        <v>0</v>
      </c>
      <c r="P760">
        <v>0</v>
      </c>
      <c r="Q760">
        <v>0</v>
      </c>
      <c r="R760">
        <v>0</v>
      </c>
      <c r="S760">
        <v>0</v>
      </c>
      <c r="T760">
        <v>0</v>
      </c>
      <c r="U760">
        <v>0</v>
      </c>
      <c r="V760">
        <v>0</v>
      </c>
      <c r="W760">
        <v>0</v>
      </c>
      <c r="X760">
        <v>0</v>
      </c>
      <c r="Y760">
        <v>0</v>
      </c>
      <c r="Z760">
        <v>0</v>
      </c>
      <c r="AA760">
        <v>0</v>
      </c>
      <c r="AB760">
        <v>0</v>
      </c>
      <c r="AC760">
        <v>0</v>
      </c>
      <c r="AD760">
        <v>0</v>
      </c>
      <c r="AE760">
        <v>0</v>
      </c>
      <c r="AF760">
        <v>0</v>
      </c>
      <c r="AG760">
        <v>0</v>
      </c>
      <c r="AH760">
        <v>529</v>
      </c>
      <c r="AI760">
        <v>1264</v>
      </c>
      <c r="AJ760">
        <v>5538</v>
      </c>
      <c r="AK760">
        <v>1483</v>
      </c>
      <c r="AL760">
        <v>2346</v>
      </c>
      <c r="AM760">
        <v>0</v>
      </c>
      <c r="AN760">
        <v>2264</v>
      </c>
      <c r="AO760">
        <v>3236</v>
      </c>
      <c r="AP760">
        <v>2344</v>
      </c>
      <c r="AQ760">
        <v>1684</v>
      </c>
      <c r="AR760">
        <v>1636</v>
      </c>
      <c r="AS760">
        <v>676</v>
      </c>
      <c r="AT760">
        <v>0</v>
      </c>
    </row>
    <row r="761" spans="1:46">
      <c r="A761" t="s">
        <v>84</v>
      </c>
      <c r="B761">
        <v>1</v>
      </c>
      <c r="C761" t="s">
        <v>622</v>
      </c>
      <c r="D761">
        <v>7870</v>
      </c>
      <c r="E761">
        <v>0</v>
      </c>
      <c r="F761">
        <v>0</v>
      </c>
      <c r="G761">
        <v>0</v>
      </c>
      <c r="H761">
        <v>0</v>
      </c>
      <c r="I761">
        <v>0</v>
      </c>
      <c r="J761">
        <v>0</v>
      </c>
      <c r="K761">
        <v>0</v>
      </c>
      <c r="L761">
        <v>0</v>
      </c>
      <c r="M761">
        <v>0</v>
      </c>
      <c r="N761">
        <v>0</v>
      </c>
      <c r="O761">
        <v>0</v>
      </c>
      <c r="P761">
        <v>0</v>
      </c>
      <c r="Q761">
        <v>0</v>
      </c>
      <c r="R761">
        <v>0</v>
      </c>
      <c r="S761">
        <v>0</v>
      </c>
      <c r="T761">
        <v>0</v>
      </c>
      <c r="U761">
        <v>0</v>
      </c>
      <c r="V761">
        <v>0</v>
      </c>
      <c r="W761">
        <v>0</v>
      </c>
      <c r="X761">
        <v>0</v>
      </c>
      <c r="Y761">
        <v>0</v>
      </c>
      <c r="Z761">
        <v>0</v>
      </c>
      <c r="AA761">
        <v>0</v>
      </c>
      <c r="AB761">
        <v>0</v>
      </c>
      <c r="AC761">
        <v>0</v>
      </c>
      <c r="AD761">
        <v>0</v>
      </c>
      <c r="AE761">
        <v>0</v>
      </c>
      <c r="AF761">
        <v>0</v>
      </c>
      <c r="AG761">
        <v>0</v>
      </c>
      <c r="AH761">
        <v>0</v>
      </c>
      <c r="AI761">
        <v>0</v>
      </c>
      <c r="AJ761">
        <v>0</v>
      </c>
      <c r="AK761">
        <v>21750</v>
      </c>
      <c r="AL761">
        <v>0</v>
      </c>
      <c r="AM761">
        <v>0</v>
      </c>
      <c r="AN761">
        <v>0</v>
      </c>
      <c r="AO761">
        <v>21750</v>
      </c>
      <c r="AP761">
        <v>0</v>
      </c>
      <c r="AQ761">
        <v>0</v>
      </c>
      <c r="AR761">
        <v>0</v>
      </c>
      <c r="AS761">
        <v>0</v>
      </c>
      <c r="AT761">
        <v>0</v>
      </c>
    </row>
    <row r="762" spans="1:46">
      <c r="A762" t="s">
        <v>84</v>
      </c>
      <c r="B762">
        <v>1</v>
      </c>
      <c r="C762" t="s">
        <v>622</v>
      </c>
      <c r="D762">
        <v>7871</v>
      </c>
      <c r="E762">
        <v>0</v>
      </c>
      <c r="F762">
        <v>0</v>
      </c>
      <c r="G762">
        <v>0</v>
      </c>
      <c r="H762">
        <v>0</v>
      </c>
      <c r="I762">
        <v>0</v>
      </c>
      <c r="J762">
        <v>0</v>
      </c>
      <c r="K762">
        <v>0</v>
      </c>
      <c r="L762">
        <v>0</v>
      </c>
      <c r="M762">
        <v>0</v>
      </c>
      <c r="N762">
        <v>0</v>
      </c>
      <c r="O762">
        <v>0</v>
      </c>
      <c r="P762">
        <v>0</v>
      </c>
      <c r="Q762">
        <v>0</v>
      </c>
      <c r="R762">
        <v>0</v>
      </c>
      <c r="S762">
        <v>0</v>
      </c>
      <c r="T762">
        <v>0</v>
      </c>
      <c r="U762">
        <v>0</v>
      </c>
      <c r="V762">
        <v>0</v>
      </c>
      <c r="W762">
        <v>0</v>
      </c>
      <c r="X762">
        <v>0</v>
      </c>
      <c r="Y762">
        <v>0</v>
      </c>
      <c r="Z762">
        <v>0</v>
      </c>
      <c r="AA762">
        <v>0</v>
      </c>
      <c r="AB762">
        <v>0</v>
      </c>
      <c r="AC762">
        <v>0</v>
      </c>
      <c r="AD762">
        <v>0</v>
      </c>
      <c r="AE762">
        <v>0</v>
      </c>
      <c r="AF762">
        <v>0</v>
      </c>
      <c r="AG762">
        <v>0</v>
      </c>
      <c r="AH762">
        <v>0</v>
      </c>
      <c r="AI762">
        <v>0</v>
      </c>
      <c r="AJ762">
        <v>0</v>
      </c>
      <c r="AK762">
        <v>0</v>
      </c>
      <c r="AL762">
        <v>0</v>
      </c>
      <c r="AM762">
        <v>0</v>
      </c>
      <c r="AN762">
        <v>0</v>
      </c>
      <c r="AO762">
        <v>0</v>
      </c>
      <c r="AP762">
        <v>0</v>
      </c>
      <c r="AQ762">
        <v>0</v>
      </c>
      <c r="AR762">
        <v>0</v>
      </c>
      <c r="AS762">
        <v>3500</v>
      </c>
      <c r="AT762">
        <v>0</v>
      </c>
    </row>
    <row r="763" spans="1:46">
      <c r="A763" t="s">
        <v>84</v>
      </c>
      <c r="B763">
        <v>1</v>
      </c>
      <c r="C763" t="s">
        <v>622</v>
      </c>
      <c r="D763">
        <v>7875</v>
      </c>
      <c r="E763">
        <v>0</v>
      </c>
      <c r="F763">
        <v>0</v>
      </c>
      <c r="G763">
        <v>0</v>
      </c>
      <c r="H763">
        <v>0</v>
      </c>
      <c r="I763">
        <v>0</v>
      </c>
      <c r="J763">
        <v>0</v>
      </c>
      <c r="K763">
        <v>0</v>
      </c>
      <c r="L763">
        <v>0</v>
      </c>
      <c r="M763">
        <v>0</v>
      </c>
      <c r="N763">
        <v>0</v>
      </c>
      <c r="O763">
        <v>0</v>
      </c>
      <c r="P763">
        <v>0</v>
      </c>
      <c r="Q763">
        <v>0</v>
      </c>
      <c r="R763">
        <v>0</v>
      </c>
      <c r="S763">
        <v>0</v>
      </c>
      <c r="T763">
        <v>0</v>
      </c>
      <c r="U763">
        <v>0</v>
      </c>
      <c r="V763">
        <v>0</v>
      </c>
      <c r="W763">
        <v>0</v>
      </c>
      <c r="X763">
        <v>0</v>
      </c>
      <c r="Y763">
        <v>0</v>
      </c>
      <c r="Z763">
        <v>0</v>
      </c>
      <c r="AA763">
        <v>0</v>
      </c>
      <c r="AB763">
        <v>0</v>
      </c>
      <c r="AC763">
        <v>0</v>
      </c>
      <c r="AD763">
        <v>0</v>
      </c>
      <c r="AE763">
        <v>0</v>
      </c>
      <c r="AF763">
        <v>0</v>
      </c>
      <c r="AG763">
        <v>0</v>
      </c>
      <c r="AH763">
        <v>0</v>
      </c>
      <c r="AI763">
        <v>2247</v>
      </c>
      <c r="AJ763">
        <v>2753</v>
      </c>
      <c r="AK763">
        <v>0</v>
      </c>
      <c r="AL763">
        <v>0</v>
      </c>
      <c r="AM763">
        <v>0</v>
      </c>
      <c r="AN763">
        <v>0</v>
      </c>
      <c r="AO763">
        <v>0</v>
      </c>
      <c r="AP763">
        <v>0</v>
      </c>
      <c r="AQ763">
        <v>0</v>
      </c>
      <c r="AR763">
        <v>0</v>
      </c>
      <c r="AS763">
        <v>0</v>
      </c>
      <c r="AT763">
        <v>0</v>
      </c>
    </row>
  </sheetData>
  <sortState ref="A2:AT763">
    <sortCondition ref="C2"/>
    <sortCondition ref="D2"/>
    <sortCondition ref="B2"/>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abSelected="1" topLeftCell="G25" workbookViewId="0">
      <selection activeCell="G25" sqref="G25:H25"/>
    </sheetView>
  </sheetViews>
  <sheetFormatPr defaultColWidth="9.140625" defaultRowHeight="15"/>
  <cols>
    <col min="1" max="1" width="32.85546875" style="17" bestFit="1" customWidth="1"/>
    <col min="2" max="2" width="12.85546875" style="17" bestFit="1" customWidth="1"/>
    <col min="3" max="3" width="2.28515625" style="17" customWidth="1"/>
    <col min="4" max="4" width="24.28515625" style="17" bestFit="1" customWidth="1"/>
    <col min="5" max="5" width="20.5703125" style="17" customWidth="1"/>
    <col min="6" max="6" width="2.28515625" style="17" customWidth="1"/>
    <col min="7" max="7" width="24.28515625" style="17" bestFit="1" customWidth="1"/>
    <col min="8" max="8" width="12.28515625" style="17" bestFit="1" customWidth="1"/>
    <col min="9" max="9" width="2" style="17" customWidth="1"/>
    <col min="10" max="10" width="24.28515625" style="17" customWidth="1"/>
    <col min="11" max="11" width="20.140625" style="17" customWidth="1"/>
    <col min="12" max="12" width="2.7109375" style="17" customWidth="1"/>
    <col min="13" max="13" width="24.28515625" style="17" bestFit="1" customWidth="1"/>
    <col min="14" max="14" width="28" style="17" customWidth="1"/>
    <col min="15" max="15" width="2.7109375" style="17" customWidth="1"/>
    <col min="16" max="16" width="24.28515625" style="17" bestFit="1" customWidth="1"/>
    <col min="17" max="17" width="18" style="17" customWidth="1"/>
    <col min="18" max="16384" width="9.140625" style="17"/>
  </cols>
  <sheetData>
    <row r="1" spans="1:24" s="12" customFormat="1" ht="69" customHeight="1" thickBot="1">
      <c r="A1" s="1144" t="s">
        <v>685</v>
      </c>
      <c r="B1" s="1137"/>
      <c r="C1" s="10"/>
      <c r="D1" s="1144" t="s">
        <v>707</v>
      </c>
      <c r="E1" s="1137"/>
      <c r="F1" s="11"/>
      <c r="G1" s="1144" t="s">
        <v>885</v>
      </c>
      <c r="H1" s="1137"/>
      <c r="I1" s="10"/>
      <c r="J1" s="1144" t="s">
        <v>572</v>
      </c>
      <c r="K1" s="1137"/>
      <c r="L1" s="10"/>
      <c r="M1" s="1144" t="s">
        <v>576</v>
      </c>
      <c r="N1" s="1145"/>
      <c r="O1" s="10"/>
      <c r="P1" s="1144" t="s">
        <v>710</v>
      </c>
      <c r="Q1" s="1145"/>
      <c r="R1" s="50"/>
      <c r="S1" s="51"/>
      <c r="T1" s="51"/>
      <c r="U1" s="51"/>
      <c r="V1" s="44"/>
      <c r="W1" s="44"/>
      <c r="X1" s="44"/>
    </row>
    <row r="2" spans="1:24" s="12" customFormat="1" ht="60" customHeight="1" thickBot="1">
      <c r="A2" s="159"/>
      <c r="B2" s="779" t="s">
        <v>1099</v>
      </c>
      <c r="C2" s="13"/>
      <c r="D2" s="160"/>
      <c r="E2" s="779" t="s">
        <v>1099</v>
      </c>
      <c r="F2" s="13"/>
      <c r="G2" s="160"/>
      <c r="H2" s="779" t="s">
        <v>1099</v>
      </c>
      <c r="I2" s="13"/>
      <c r="J2" s="160"/>
      <c r="K2" s="779" t="s">
        <v>1099</v>
      </c>
      <c r="L2" s="13"/>
      <c r="M2" s="160"/>
      <c r="N2" s="779" t="s">
        <v>1099</v>
      </c>
      <c r="O2" s="10"/>
      <c r="P2" s="161"/>
      <c r="Q2" s="779" t="s">
        <v>1099</v>
      </c>
      <c r="R2" s="50"/>
      <c r="S2" s="51"/>
      <c r="T2" s="51"/>
      <c r="U2" s="51"/>
      <c r="V2" s="44"/>
      <c r="W2" s="44"/>
      <c r="X2" s="44"/>
    </row>
    <row r="3" spans="1:24" ht="15.75" thickBot="1">
      <c r="A3" s="14"/>
      <c r="B3" s="14"/>
      <c r="C3" s="15"/>
      <c r="D3" s="14"/>
      <c r="E3" s="14"/>
      <c r="F3" s="15"/>
      <c r="G3" s="14"/>
      <c r="H3" s="14"/>
      <c r="I3" s="15"/>
      <c r="J3" s="14"/>
      <c r="K3" s="14"/>
      <c r="L3" s="15"/>
      <c r="M3" s="14"/>
      <c r="N3" s="14"/>
      <c r="O3" s="15"/>
      <c r="P3" s="14"/>
      <c r="Q3" s="14"/>
      <c r="R3" s="49"/>
      <c r="S3" s="46"/>
      <c r="T3" s="46"/>
      <c r="U3" s="46"/>
      <c r="V3" s="38"/>
      <c r="W3" s="38"/>
      <c r="X3" s="38"/>
    </row>
    <row r="4" spans="1:24" ht="15.75" thickBot="1">
      <c r="A4" s="1124" t="s">
        <v>686</v>
      </c>
      <c r="B4" s="1123"/>
      <c r="C4" s="15"/>
      <c r="D4" s="1123" t="s">
        <v>686</v>
      </c>
      <c r="E4" s="1123"/>
      <c r="F4" s="15"/>
      <c r="G4" s="1124" t="s">
        <v>686</v>
      </c>
      <c r="H4" s="1123"/>
      <c r="I4" s="15"/>
      <c r="J4" s="1124" t="s">
        <v>686</v>
      </c>
      <c r="K4" s="1123"/>
      <c r="L4" s="15"/>
      <c r="M4" s="1124" t="s">
        <v>686</v>
      </c>
      <c r="N4" s="1123"/>
      <c r="O4" s="15"/>
      <c r="P4" s="1123" t="s">
        <v>686</v>
      </c>
      <c r="Q4" s="1123"/>
      <c r="R4" s="49"/>
      <c r="S4" s="46"/>
      <c r="T4" s="46"/>
      <c r="U4" s="46"/>
      <c r="V4" s="38"/>
      <c r="W4" s="38"/>
      <c r="X4" s="38"/>
    </row>
    <row r="5" spans="1:24">
      <c r="A5" s="18" t="s">
        <v>687</v>
      </c>
      <c r="B5" s="19">
        <v>1795640</v>
      </c>
      <c r="C5" s="15"/>
      <c r="D5" s="18" t="s">
        <v>687</v>
      </c>
      <c r="E5" s="19">
        <v>180879</v>
      </c>
      <c r="F5" s="20"/>
      <c r="G5" s="18" t="s">
        <v>687</v>
      </c>
      <c r="H5" s="19">
        <v>222463</v>
      </c>
      <c r="I5" s="15"/>
      <c r="J5" s="18" t="s">
        <v>687</v>
      </c>
      <c r="K5" s="19">
        <v>131883.09</v>
      </c>
      <c r="L5" s="15"/>
      <c r="M5" s="18" t="s">
        <v>687</v>
      </c>
      <c r="N5" s="19">
        <v>224000</v>
      </c>
      <c r="O5" s="20"/>
      <c r="P5" s="18" t="s">
        <v>711</v>
      </c>
      <c r="Q5" s="19">
        <v>1960753</v>
      </c>
      <c r="R5" s="49"/>
      <c r="S5" s="46"/>
      <c r="T5" s="46"/>
      <c r="U5" s="46"/>
      <c r="V5" s="38"/>
      <c r="W5" s="38"/>
      <c r="X5" s="38"/>
    </row>
    <row r="6" spans="1:24">
      <c r="A6" s="22" t="s">
        <v>688</v>
      </c>
      <c r="B6" s="23">
        <v>165113</v>
      </c>
      <c r="C6" s="15"/>
      <c r="D6" s="24" t="s">
        <v>689</v>
      </c>
      <c r="E6" s="780">
        <v>25091</v>
      </c>
      <c r="F6" s="20"/>
      <c r="G6" s="26" t="s">
        <v>690</v>
      </c>
      <c r="H6" s="781">
        <v>0</v>
      </c>
      <c r="I6" s="15"/>
      <c r="J6" s="39" t="s">
        <v>690</v>
      </c>
      <c r="K6" s="781">
        <v>7118.4</v>
      </c>
      <c r="L6" s="15"/>
      <c r="M6" s="26" t="s">
        <v>708</v>
      </c>
      <c r="N6" s="781">
        <v>0</v>
      </c>
      <c r="O6" s="20"/>
      <c r="P6" s="26" t="s">
        <v>712</v>
      </c>
      <c r="Q6" s="781">
        <v>213918</v>
      </c>
      <c r="R6" s="49"/>
      <c r="S6" s="46"/>
      <c r="T6" s="46"/>
      <c r="U6" s="46"/>
      <c r="V6" s="38"/>
      <c r="W6" s="38"/>
      <c r="X6" s="38"/>
    </row>
    <row r="7" spans="1:24">
      <c r="A7" s="27" t="s">
        <v>691</v>
      </c>
      <c r="B7" s="28">
        <v>1960753</v>
      </c>
      <c r="C7" s="15"/>
      <c r="D7" s="24" t="s">
        <v>1431</v>
      </c>
      <c r="E7" s="780">
        <v>3486</v>
      </c>
      <c r="F7" s="20"/>
      <c r="G7" s="39" t="s">
        <v>689</v>
      </c>
      <c r="H7" s="781">
        <v>21000</v>
      </c>
      <c r="I7" s="15"/>
      <c r="J7" s="27" t="s">
        <v>691</v>
      </c>
      <c r="K7" s="28">
        <v>139001.49</v>
      </c>
      <c r="L7" s="15"/>
      <c r="M7" s="27" t="s">
        <v>691</v>
      </c>
      <c r="N7" s="33">
        <v>224000</v>
      </c>
      <c r="O7" s="20"/>
      <c r="P7" s="18" t="s">
        <v>713</v>
      </c>
      <c r="Q7" s="19">
        <v>243463</v>
      </c>
      <c r="R7" s="49"/>
      <c r="S7" s="46"/>
      <c r="T7" s="46"/>
      <c r="U7" s="46"/>
      <c r="V7" s="38"/>
      <c r="W7" s="38"/>
      <c r="X7" s="38"/>
    </row>
    <row r="8" spans="1:24" ht="15.75" thickBot="1">
      <c r="A8" s="31"/>
      <c r="B8" s="31"/>
      <c r="C8" s="15"/>
      <c r="D8" s="26" t="s">
        <v>690</v>
      </c>
      <c r="E8" s="781">
        <v>4462</v>
      </c>
      <c r="F8" s="20"/>
      <c r="G8" s="27" t="s">
        <v>691</v>
      </c>
      <c r="H8" s="28">
        <v>243463</v>
      </c>
      <c r="I8" s="15"/>
      <c r="J8" s="29"/>
      <c r="K8" s="30"/>
      <c r="L8" s="15"/>
      <c r="M8" s="14"/>
      <c r="N8" s="14"/>
      <c r="O8" s="15"/>
      <c r="P8" s="18" t="s">
        <v>714</v>
      </c>
      <c r="Q8" s="19">
        <v>139001.49</v>
      </c>
      <c r="R8" s="49"/>
      <c r="S8" s="46"/>
      <c r="T8" s="46"/>
      <c r="U8" s="46"/>
      <c r="V8" s="38"/>
      <c r="W8" s="38"/>
      <c r="X8" s="38"/>
    </row>
    <row r="9" spans="1:24" ht="15.75" thickBot="1">
      <c r="A9" s="1124" t="s">
        <v>692</v>
      </c>
      <c r="B9" s="1123"/>
      <c r="C9" s="15"/>
      <c r="D9" s="27" t="s">
        <v>691</v>
      </c>
      <c r="E9" s="28">
        <v>213918</v>
      </c>
      <c r="F9" s="15"/>
      <c r="G9" s="14"/>
      <c r="H9" s="14"/>
      <c r="I9" s="15"/>
      <c r="J9" s="14"/>
      <c r="K9" s="14"/>
      <c r="L9" s="15"/>
      <c r="M9" s="14"/>
      <c r="N9" s="14"/>
      <c r="O9" s="15"/>
      <c r="P9" s="26" t="s">
        <v>715</v>
      </c>
      <c r="Q9" s="781">
        <v>224000</v>
      </c>
      <c r="R9" s="49"/>
      <c r="S9" s="46"/>
      <c r="T9" s="46"/>
      <c r="U9" s="46"/>
      <c r="V9" s="38"/>
      <c r="W9" s="38"/>
      <c r="X9" s="38"/>
    </row>
    <row r="10" spans="1:24" ht="15.75" thickBot="1">
      <c r="A10" s="18" t="s">
        <v>693</v>
      </c>
      <c r="B10" s="19">
        <v>410357.04338408326</v>
      </c>
      <c r="C10" s="15"/>
      <c r="D10" s="1125"/>
      <c r="E10" s="1125"/>
      <c r="F10" s="15"/>
      <c r="G10" s="1124" t="s">
        <v>692</v>
      </c>
      <c r="H10" s="1123"/>
      <c r="I10" s="15"/>
      <c r="J10" s="1124" t="s">
        <v>692</v>
      </c>
      <c r="K10" s="1123"/>
      <c r="L10" s="15"/>
      <c r="M10" s="1124" t="s">
        <v>692</v>
      </c>
      <c r="N10" s="1123"/>
      <c r="O10" s="15"/>
      <c r="P10" s="27" t="s">
        <v>691</v>
      </c>
      <c r="Q10" s="28">
        <v>2781135.49</v>
      </c>
      <c r="R10" s="1128"/>
      <c r="S10" s="1129"/>
      <c r="T10" s="1129"/>
      <c r="U10" s="1129"/>
      <c r="V10" s="46"/>
      <c r="W10" s="38"/>
      <c r="X10" s="38"/>
    </row>
    <row r="11" spans="1:24" ht="15.75" thickBot="1">
      <c r="A11" s="22" t="s">
        <v>694</v>
      </c>
      <c r="B11" s="23">
        <v>57781.97</v>
      </c>
      <c r="C11" s="15"/>
      <c r="D11" s="1123" t="s">
        <v>692</v>
      </c>
      <c r="E11" s="1123"/>
      <c r="F11" s="20"/>
      <c r="G11" s="18" t="s">
        <v>695</v>
      </c>
      <c r="H11" s="19">
        <v>233003.01047940002</v>
      </c>
      <c r="I11" s="15"/>
      <c r="J11" s="18" t="s">
        <v>695</v>
      </c>
      <c r="K11" s="19">
        <v>92377.369732800013</v>
      </c>
      <c r="L11" s="15"/>
      <c r="M11" s="18" t="s">
        <v>583</v>
      </c>
      <c r="N11" s="19">
        <v>165000</v>
      </c>
      <c r="O11" s="20"/>
      <c r="P11" s="31"/>
      <c r="Q11" s="31"/>
      <c r="R11" s="16"/>
      <c r="S11" s="21"/>
      <c r="T11" s="21"/>
      <c r="U11" s="21"/>
      <c r="V11" s="46"/>
      <c r="W11" s="38"/>
      <c r="X11" s="38"/>
    </row>
    <row r="12" spans="1:24" ht="15.75" thickBot="1">
      <c r="A12" s="22" t="s">
        <v>695</v>
      </c>
      <c r="B12" s="23">
        <v>567014.98025029211</v>
      </c>
      <c r="C12" s="15"/>
      <c r="D12" s="18" t="s">
        <v>695</v>
      </c>
      <c r="E12" s="19">
        <v>193384.69811519998</v>
      </c>
      <c r="F12" s="20"/>
      <c r="G12" s="22" t="s">
        <v>696</v>
      </c>
      <c r="H12" s="23">
        <v>18396.900000000001</v>
      </c>
      <c r="I12" s="15"/>
      <c r="J12" s="22" t="s">
        <v>696</v>
      </c>
      <c r="K12" s="23">
        <v>41400</v>
      </c>
      <c r="L12" s="15"/>
      <c r="M12" s="22" t="s">
        <v>695</v>
      </c>
      <c r="N12" s="23">
        <v>25505.439381600001</v>
      </c>
      <c r="O12" s="20"/>
      <c r="P12" s="1123" t="s">
        <v>692</v>
      </c>
      <c r="Q12" s="1123"/>
      <c r="R12" s="16"/>
      <c r="S12" s="21"/>
      <c r="T12" s="21"/>
      <c r="U12" s="21"/>
      <c r="V12" s="46"/>
      <c r="W12" s="38"/>
      <c r="X12" s="38"/>
    </row>
    <row r="13" spans="1:24">
      <c r="A13" s="22" t="s">
        <v>696</v>
      </c>
      <c r="B13" s="23">
        <v>97610</v>
      </c>
      <c r="C13" s="15"/>
      <c r="D13" s="22" t="s">
        <v>696</v>
      </c>
      <c r="E13" s="23">
        <v>28475.279999999999</v>
      </c>
      <c r="F13" s="20"/>
      <c r="G13" s="27" t="s">
        <v>697</v>
      </c>
      <c r="H13" s="33">
        <v>251399.91047940002</v>
      </c>
      <c r="I13" s="15"/>
      <c r="J13" s="27" t="s">
        <v>697</v>
      </c>
      <c r="K13" s="33">
        <v>133777.3697328</v>
      </c>
      <c r="L13" s="15"/>
      <c r="M13" s="32" t="s">
        <v>709</v>
      </c>
      <c r="N13" s="25">
        <v>33000</v>
      </c>
      <c r="O13" s="20"/>
      <c r="P13" s="18" t="s">
        <v>711</v>
      </c>
      <c r="Q13" s="19">
        <v>1918316.1436343752</v>
      </c>
      <c r="R13" s="16"/>
      <c r="S13" s="21"/>
      <c r="T13" s="21"/>
      <c r="U13" s="21"/>
      <c r="V13" s="46"/>
      <c r="W13" s="38"/>
      <c r="X13" s="38"/>
    </row>
    <row r="14" spans="1:24">
      <c r="A14" s="22" t="s">
        <v>698</v>
      </c>
      <c r="B14" s="23">
        <v>53380</v>
      </c>
      <c r="C14" s="15"/>
      <c r="D14" s="27" t="s">
        <v>697</v>
      </c>
      <c r="E14" s="28">
        <v>221859.97811519998</v>
      </c>
      <c r="F14" s="15"/>
      <c r="G14" s="29"/>
      <c r="H14" s="29"/>
      <c r="I14" s="15"/>
      <c r="J14" s="29"/>
      <c r="K14" s="29"/>
      <c r="L14" s="15"/>
      <c r="M14" s="27" t="s">
        <v>697</v>
      </c>
      <c r="N14" s="33">
        <v>223505.43938160001</v>
      </c>
      <c r="O14" s="15"/>
      <c r="P14" s="26" t="s">
        <v>712</v>
      </c>
      <c r="Q14" s="23">
        <v>221859.97811519998</v>
      </c>
      <c r="R14" s="48"/>
      <c r="S14" s="47"/>
      <c r="T14" s="47"/>
      <c r="U14" s="47"/>
      <c r="V14" s="46"/>
      <c r="W14" s="38"/>
      <c r="X14" s="38"/>
    </row>
    <row r="15" spans="1:24">
      <c r="A15" s="22" t="s">
        <v>699</v>
      </c>
      <c r="B15" s="23">
        <v>93242</v>
      </c>
      <c r="C15" s="15"/>
      <c r="D15" s="29"/>
      <c r="E15" s="29"/>
      <c r="F15" s="15"/>
      <c r="G15" s="29"/>
      <c r="H15" s="29"/>
      <c r="I15" s="15"/>
      <c r="J15" s="29"/>
      <c r="K15" s="29"/>
      <c r="L15" s="15"/>
      <c r="M15" s="29"/>
      <c r="N15" s="29"/>
      <c r="O15" s="15"/>
      <c r="P15" s="18" t="s">
        <v>713</v>
      </c>
      <c r="Q15" s="25">
        <v>251399.91047940002</v>
      </c>
      <c r="R15" s="49"/>
      <c r="S15" s="46"/>
      <c r="T15" s="46"/>
      <c r="U15" s="46"/>
      <c r="V15" s="46"/>
      <c r="W15" s="38"/>
      <c r="X15" s="38"/>
    </row>
    <row r="16" spans="1:24">
      <c r="A16" s="22" t="s">
        <v>700</v>
      </c>
      <c r="B16" s="23">
        <v>46550</v>
      </c>
      <c r="C16" s="15"/>
      <c r="D16" s="29"/>
      <c r="E16" s="29"/>
      <c r="F16" s="15"/>
      <c r="G16" s="29"/>
      <c r="H16" s="29"/>
      <c r="I16" s="15"/>
      <c r="J16" s="29"/>
      <c r="K16" s="29"/>
      <c r="L16" s="15"/>
      <c r="M16" s="29"/>
      <c r="N16" s="29"/>
      <c r="O16" s="15"/>
      <c r="P16" s="18" t="s">
        <v>714</v>
      </c>
      <c r="Q16" s="23">
        <v>133777.3697328</v>
      </c>
      <c r="R16" s="49"/>
      <c r="S16" s="46"/>
      <c r="T16" s="46"/>
      <c r="U16" s="46"/>
      <c r="V16" s="46"/>
      <c r="W16" s="38"/>
      <c r="X16" s="38"/>
    </row>
    <row r="17" spans="1:24">
      <c r="A17" s="22" t="s">
        <v>701</v>
      </c>
      <c r="B17" s="23">
        <v>582380.15</v>
      </c>
      <c r="C17" s="15"/>
      <c r="D17" s="29"/>
      <c r="E17" s="29"/>
      <c r="F17" s="15"/>
      <c r="G17" s="29"/>
      <c r="H17" s="29"/>
      <c r="I17" s="15"/>
      <c r="J17" s="29"/>
      <c r="K17" s="29"/>
      <c r="L17" s="15"/>
      <c r="M17" s="29"/>
      <c r="N17" s="29"/>
      <c r="O17" s="15"/>
      <c r="P17" s="26" t="s">
        <v>715</v>
      </c>
      <c r="Q17" s="25">
        <v>223505.43938160001</v>
      </c>
      <c r="R17" s="49"/>
      <c r="S17" s="46"/>
      <c r="T17" s="46"/>
      <c r="U17" s="46"/>
      <c r="V17" s="38"/>
      <c r="W17" s="38"/>
      <c r="X17" s="38"/>
    </row>
    <row r="18" spans="1:24">
      <c r="A18" s="22" t="s">
        <v>702</v>
      </c>
      <c r="B18" s="23">
        <v>10000</v>
      </c>
      <c r="C18" s="15"/>
      <c r="D18" s="29"/>
      <c r="E18" s="29"/>
      <c r="F18" s="15"/>
      <c r="G18" s="29"/>
      <c r="H18" s="29"/>
      <c r="I18" s="15"/>
      <c r="J18" s="29"/>
      <c r="K18" s="29"/>
      <c r="L18" s="15"/>
      <c r="M18" s="29"/>
      <c r="N18" s="29"/>
      <c r="O18" s="15"/>
      <c r="P18" s="27" t="s">
        <v>697</v>
      </c>
      <c r="Q18" s="33">
        <v>2748858.8413433749</v>
      </c>
      <c r="R18" s="49"/>
      <c r="S18" s="46"/>
      <c r="T18" s="46"/>
      <c r="U18" s="46"/>
      <c r="V18" s="38"/>
      <c r="W18" s="38"/>
      <c r="X18" s="38"/>
    </row>
    <row r="19" spans="1:24">
      <c r="A19" s="27" t="s">
        <v>697</v>
      </c>
      <c r="B19" s="28">
        <v>1918316.1436343752</v>
      </c>
      <c r="C19" s="15"/>
      <c r="D19" s="29"/>
      <c r="E19" s="29"/>
      <c r="F19" s="15"/>
      <c r="G19" s="29"/>
      <c r="H19" s="29"/>
      <c r="I19" s="15"/>
      <c r="J19" s="29"/>
      <c r="K19" s="29"/>
      <c r="L19" s="15"/>
      <c r="M19" s="29"/>
      <c r="N19" s="29"/>
      <c r="O19" s="15"/>
      <c r="P19" s="29"/>
      <c r="Q19" s="29"/>
      <c r="R19" s="49"/>
      <c r="S19" s="46"/>
      <c r="T19" s="46"/>
      <c r="U19" s="46"/>
      <c r="V19" s="38"/>
      <c r="W19" s="38"/>
      <c r="X19" s="38"/>
    </row>
    <row r="20" spans="1:24" ht="15.75" thickBot="1">
      <c r="A20" s="14"/>
      <c r="B20" s="14"/>
      <c r="C20" s="15"/>
      <c r="D20" s="30"/>
      <c r="E20" s="30"/>
      <c r="F20" s="15"/>
      <c r="G20" s="29"/>
      <c r="H20" s="29"/>
      <c r="I20" s="15"/>
      <c r="J20" s="29"/>
      <c r="K20" s="29"/>
      <c r="L20" s="15"/>
      <c r="M20" s="29"/>
      <c r="N20" s="29"/>
      <c r="O20" s="15"/>
      <c r="P20" s="29"/>
      <c r="Q20" s="29"/>
      <c r="R20" s="49"/>
      <c r="S20" s="46"/>
      <c r="T20" s="46"/>
      <c r="U20" s="46"/>
      <c r="V20" s="38"/>
      <c r="W20" s="38"/>
      <c r="X20" s="38"/>
    </row>
    <row r="21" spans="1:24" ht="19.5" thickBot="1">
      <c r="A21" s="58" t="s">
        <v>703</v>
      </c>
      <c r="B21" s="34">
        <v>42436.856365624815</v>
      </c>
      <c r="C21" s="35"/>
      <c r="D21" s="56" t="s">
        <v>703</v>
      </c>
      <c r="E21" s="34">
        <v>-7941.9781151999778</v>
      </c>
      <c r="F21" s="35"/>
      <c r="G21" s="59" t="s">
        <v>703</v>
      </c>
      <c r="H21" s="34">
        <v>-7936.9104794000159</v>
      </c>
      <c r="I21" s="35"/>
      <c r="J21" s="59" t="s">
        <v>703</v>
      </c>
      <c r="K21" s="34">
        <v>5224.1202671999927</v>
      </c>
      <c r="L21" s="35"/>
      <c r="M21" s="57" t="s">
        <v>703</v>
      </c>
      <c r="N21" s="34">
        <v>494.56061839999165</v>
      </c>
      <c r="O21" s="15"/>
      <c r="P21" s="56" t="s">
        <v>703</v>
      </c>
      <c r="Q21" s="782">
        <v>32276.648656625301</v>
      </c>
      <c r="R21" s="49"/>
      <c r="S21" s="46"/>
      <c r="T21" s="46"/>
      <c r="U21" s="46"/>
      <c r="V21" s="38"/>
      <c r="W21" s="38"/>
      <c r="X21" s="38"/>
    </row>
    <row r="22" spans="1:24" s="43" customFormat="1" ht="17.25">
      <c r="A22" s="40"/>
      <c r="B22" s="41"/>
      <c r="C22" s="42"/>
      <c r="D22" s="40"/>
      <c r="E22" s="41"/>
      <c r="F22" s="42"/>
      <c r="G22" s="40"/>
      <c r="H22" s="41"/>
      <c r="I22" s="42"/>
      <c r="J22" s="40"/>
      <c r="K22" s="40"/>
      <c r="L22" s="42"/>
      <c r="M22" s="40"/>
      <c r="N22" s="41"/>
      <c r="O22" s="54"/>
      <c r="P22" s="40"/>
      <c r="Q22" s="41"/>
      <c r="R22" s="52"/>
      <c r="S22" s="53"/>
      <c r="T22" s="53"/>
      <c r="U22" s="53"/>
      <c r="V22" s="45"/>
      <c r="W22" s="45"/>
      <c r="X22" s="45"/>
    </row>
    <row r="23" spans="1:24" ht="15.75" thickBot="1">
      <c r="A23" s="21"/>
      <c r="B23" s="21"/>
      <c r="C23" s="15"/>
      <c r="D23" s="21"/>
      <c r="E23" s="21"/>
      <c r="F23" s="15"/>
      <c r="G23" s="21"/>
      <c r="H23" s="21"/>
      <c r="I23" s="15"/>
      <c r="J23" s="21"/>
      <c r="K23" s="21"/>
      <c r="L23" s="15"/>
      <c r="M23" s="21"/>
      <c r="N23" s="21"/>
      <c r="O23" s="15"/>
      <c r="P23" s="21"/>
      <c r="Q23" s="21"/>
      <c r="R23" s="49"/>
      <c r="S23" s="46"/>
      <c r="T23" s="46"/>
      <c r="U23" s="46"/>
      <c r="V23" s="38"/>
      <c r="W23" s="38"/>
      <c r="X23" s="38"/>
    </row>
    <row r="24" spans="1:24" ht="15.75" thickBot="1">
      <c r="A24" s="1140" t="s">
        <v>704</v>
      </c>
      <c r="B24" s="1138"/>
      <c r="C24" s="35"/>
      <c r="D24" s="1140" t="s">
        <v>704</v>
      </c>
      <c r="E24" s="1138"/>
      <c r="F24" s="35"/>
      <c r="G24" s="1140" t="s">
        <v>704</v>
      </c>
      <c r="H24" s="1138"/>
      <c r="I24" s="35"/>
      <c r="J24" s="1140" t="s">
        <v>704</v>
      </c>
      <c r="K24" s="1138"/>
      <c r="L24" s="35"/>
      <c r="M24" s="1126" t="s">
        <v>704</v>
      </c>
      <c r="N24" s="1127"/>
      <c r="O24" s="15"/>
      <c r="P24" s="1140" t="s">
        <v>704</v>
      </c>
      <c r="Q24" s="1138"/>
      <c r="R24" s="49"/>
      <c r="S24" s="46"/>
      <c r="T24" s="46"/>
      <c r="U24" s="46"/>
      <c r="V24" s="38"/>
      <c r="W24" s="38"/>
      <c r="X24" s="38"/>
    </row>
    <row r="25" spans="1:24" s="12" customFormat="1" ht="258.75" customHeight="1" thickBot="1">
      <c r="A25" s="1141" t="s">
        <v>1442</v>
      </c>
      <c r="B25" s="1139"/>
      <c r="C25" s="36"/>
      <c r="D25" s="1141" t="s">
        <v>1433</v>
      </c>
      <c r="E25" s="1139"/>
      <c r="F25" s="36"/>
      <c r="G25" s="1141" t="s">
        <v>1441</v>
      </c>
      <c r="H25" s="1139"/>
      <c r="I25" s="36"/>
      <c r="J25" s="1141" t="s">
        <v>1445</v>
      </c>
      <c r="K25" s="1139"/>
      <c r="L25" s="36"/>
      <c r="M25" s="1141" t="s">
        <v>1443</v>
      </c>
      <c r="N25" s="1139"/>
      <c r="O25" s="55"/>
      <c r="P25" s="1141" t="s">
        <v>1436</v>
      </c>
      <c r="Q25" s="1139"/>
      <c r="R25" s="50"/>
      <c r="S25" s="51"/>
      <c r="T25" s="51"/>
      <c r="U25" s="51"/>
      <c r="V25" s="44"/>
      <c r="W25" s="44"/>
      <c r="X25" s="44"/>
    </row>
    <row r="26" spans="1:24" ht="15.75" thickBot="1">
      <c r="A26" s="37"/>
      <c r="B26" s="37"/>
      <c r="C26" s="35"/>
      <c r="D26" s="37"/>
      <c r="E26" s="37"/>
      <c r="F26" s="35"/>
      <c r="G26" s="37"/>
      <c r="H26" s="37"/>
      <c r="I26" s="35"/>
      <c r="J26" s="37"/>
      <c r="K26" s="37"/>
      <c r="L26" s="35"/>
      <c r="M26" s="37"/>
      <c r="N26" s="37"/>
      <c r="O26" s="15"/>
      <c r="P26" s="37"/>
      <c r="Q26" s="37"/>
      <c r="R26" s="49"/>
      <c r="S26" s="46"/>
      <c r="T26" s="46"/>
      <c r="U26" s="46"/>
      <c r="V26" s="38"/>
      <c r="W26" s="38"/>
      <c r="X26" s="38"/>
    </row>
    <row r="27" spans="1:24" ht="15.75" thickBot="1">
      <c r="A27" s="1140" t="s">
        <v>705</v>
      </c>
      <c r="B27" s="1138"/>
      <c r="C27" s="35"/>
      <c r="D27" s="1140" t="s">
        <v>705</v>
      </c>
      <c r="E27" s="1138"/>
      <c r="F27" s="35"/>
      <c r="G27" s="1140" t="s">
        <v>705</v>
      </c>
      <c r="H27" s="1138"/>
      <c r="I27" s="35"/>
      <c r="J27" s="1140" t="s">
        <v>705</v>
      </c>
      <c r="K27" s="1138"/>
      <c r="L27" s="35"/>
      <c r="M27" s="1126" t="s">
        <v>705</v>
      </c>
      <c r="N27" s="1127"/>
      <c r="O27" s="15"/>
      <c r="P27" s="1140" t="s">
        <v>705</v>
      </c>
      <c r="Q27" s="1138"/>
      <c r="R27" s="49"/>
      <c r="S27" s="46"/>
      <c r="T27" s="46"/>
      <c r="U27" s="46"/>
      <c r="V27" s="38"/>
      <c r="W27" s="38"/>
      <c r="X27" s="38"/>
    </row>
    <row r="28" spans="1:24" s="12" customFormat="1" ht="84" customHeight="1">
      <c r="A28" s="1142" t="s">
        <v>1432</v>
      </c>
      <c r="B28" s="1135"/>
      <c r="C28" s="36"/>
      <c r="D28" s="1142" t="s">
        <v>1444</v>
      </c>
      <c r="E28" s="1135"/>
      <c r="F28" s="36"/>
      <c r="G28" s="1142" t="s">
        <v>1434</v>
      </c>
      <c r="H28" s="1135"/>
      <c r="I28" s="36"/>
      <c r="J28" s="1142" t="s">
        <v>1437</v>
      </c>
      <c r="K28" s="1135"/>
      <c r="L28" s="36"/>
      <c r="M28" s="1142" t="s">
        <v>1435</v>
      </c>
      <c r="N28" s="1135"/>
      <c r="O28" s="55"/>
      <c r="P28" s="1142"/>
      <c r="Q28" s="1135"/>
      <c r="R28" s="50"/>
      <c r="S28" s="51"/>
      <c r="T28" s="51"/>
      <c r="U28" s="51"/>
      <c r="V28" s="44"/>
      <c r="W28" s="44"/>
      <c r="X28" s="44"/>
    </row>
    <row r="29" spans="1:24" s="12" customFormat="1" ht="199.5" customHeight="1" thickBot="1">
      <c r="A29" s="1143"/>
      <c r="B29" s="1136"/>
      <c r="C29" s="36"/>
      <c r="D29" s="1143"/>
      <c r="E29" s="1136"/>
      <c r="F29" s="36"/>
      <c r="G29" s="1143"/>
      <c r="H29" s="1136"/>
      <c r="I29" s="36"/>
      <c r="J29" s="1143"/>
      <c r="K29" s="1136"/>
      <c r="L29" s="36"/>
      <c r="M29" s="1143"/>
      <c r="N29" s="1136"/>
      <c r="O29" s="55"/>
      <c r="P29" s="1143"/>
      <c r="Q29" s="1136"/>
      <c r="R29" s="50"/>
      <c r="S29" s="51"/>
      <c r="T29" s="51"/>
      <c r="U29" s="51"/>
      <c r="V29" s="44"/>
      <c r="W29" s="44"/>
      <c r="X29" s="44"/>
    </row>
    <row r="30" spans="1:24">
      <c r="A30" s="38"/>
      <c r="B30" s="38"/>
      <c r="C30" s="38"/>
      <c r="D30" s="38"/>
      <c r="E30" s="38"/>
      <c r="F30" s="38"/>
      <c r="G30" s="38"/>
      <c r="H30" s="38"/>
      <c r="I30" s="38"/>
      <c r="J30" s="38"/>
      <c r="K30" s="38"/>
      <c r="L30" s="38"/>
      <c r="M30" s="38"/>
      <c r="N30" s="38"/>
      <c r="O30" s="38"/>
      <c r="P30" s="38"/>
      <c r="Q30" s="38"/>
      <c r="R30" s="38"/>
      <c r="S30" s="38"/>
      <c r="T30" s="38"/>
      <c r="U30" s="38"/>
      <c r="V30" s="38"/>
      <c r="W30" s="38"/>
      <c r="X30" s="38"/>
    </row>
    <row r="31" spans="1:24">
      <c r="A31" s="38"/>
      <c r="B31" s="38"/>
      <c r="C31" s="38"/>
      <c r="D31" s="38"/>
      <c r="E31" s="38"/>
      <c r="F31" s="38"/>
      <c r="G31" s="38"/>
      <c r="H31" s="38"/>
      <c r="I31" s="38"/>
      <c r="J31" s="38"/>
      <c r="K31" s="38"/>
      <c r="L31" s="38"/>
      <c r="M31" s="38"/>
      <c r="N31" s="38"/>
      <c r="O31" s="38"/>
      <c r="P31" s="38"/>
      <c r="Q31" s="38"/>
      <c r="R31" s="38"/>
      <c r="S31" s="38"/>
      <c r="T31" s="38"/>
      <c r="U31" s="38"/>
      <c r="V31" s="38"/>
      <c r="W31" s="38"/>
      <c r="X31" s="38"/>
    </row>
    <row r="32" spans="1:24">
      <c r="A32" s="38"/>
      <c r="B32" s="38"/>
      <c r="C32" s="38"/>
      <c r="D32" s="38"/>
      <c r="E32" s="38"/>
      <c r="F32" s="38"/>
      <c r="G32" s="38"/>
      <c r="H32" s="38"/>
      <c r="I32" s="38"/>
      <c r="J32" s="38"/>
      <c r="K32" s="38"/>
      <c r="L32" s="38"/>
      <c r="M32" s="38"/>
      <c r="N32" s="38"/>
      <c r="O32" s="38"/>
      <c r="P32" s="38"/>
      <c r="Q32" s="38"/>
      <c r="R32" s="38"/>
      <c r="S32" s="38"/>
      <c r="T32" s="38"/>
      <c r="U32" s="38"/>
      <c r="V32" s="38"/>
      <c r="W32" s="38"/>
      <c r="X32" s="38"/>
    </row>
    <row r="33" spans="1:24">
      <c r="A33" s="38"/>
      <c r="B33" s="38"/>
      <c r="C33" s="38"/>
      <c r="D33" s="38"/>
      <c r="E33" s="38"/>
      <c r="F33" s="38"/>
      <c r="G33" s="38"/>
      <c r="H33" s="38"/>
      <c r="I33" s="38"/>
      <c r="J33" s="38"/>
      <c r="K33" s="38"/>
      <c r="L33" s="38"/>
      <c r="M33" s="38"/>
      <c r="N33" s="38"/>
      <c r="O33" s="38"/>
      <c r="P33" s="38"/>
      <c r="Q33" s="38"/>
      <c r="R33" s="38"/>
      <c r="S33" s="38"/>
      <c r="T33" s="38"/>
      <c r="U33" s="38"/>
      <c r="V33" s="38"/>
      <c r="W33" s="38"/>
      <c r="X33" s="38"/>
    </row>
    <row r="34" spans="1:24">
      <c r="A34" s="38"/>
      <c r="B34" s="38"/>
      <c r="C34" s="38"/>
      <c r="D34" s="38"/>
      <c r="E34" s="38"/>
      <c r="F34" s="38"/>
      <c r="G34" s="38"/>
      <c r="H34" s="38"/>
      <c r="I34" s="38"/>
      <c r="J34" s="38"/>
      <c r="K34" s="38"/>
      <c r="L34" s="38"/>
      <c r="M34" s="38"/>
      <c r="N34" s="38"/>
      <c r="O34" s="38"/>
      <c r="P34" s="38"/>
      <c r="Q34" s="38"/>
      <c r="R34" s="38"/>
      <c r="S34" s="38"/>
      <c r="T34" s="38"/>
      <c r="U34" s="38"/>
      <c r="V34" s="38"/>
      <c r="W34" s="38"/>
      <c r="X34" s="38"/>
    </row>
    <row r="35" spans="1:24">
      <c r="A35" s="38"/>
      <c r="B35" s="38"/>
      <c r="C35" s="38"/>
      <c r="D35" s="38"/>
      <c r="E35" s="38"/>
      <c r="F35" s="38"/>
      <c r="G35" s="38"/>
      <c r="H35" s="38"/>
      <c r="I35" s="38"/>
      <c r="J35" s="38"/>
      <c r="K35" s="38"/>
      <c r="L35" s="38"/>
      <c r="M35" s="38"/>
      <c r="N35" s="38"/>
      <c r="O35" s="38"/>
      <c r="P35" s="38"/>
      <c r="Q35" s="38"/>
      <c r="R35" s="38"/>
      <c r="S35" s="38"/>
      <c r="T35" s="38"/>
      <c r="U35" s="38"/>
      <c r="V35" s="38"/>
      <c r="W35" s="38"/>
      <c r="X35" s="38"/>
    </row>
    <row r="36" spans="1:24">
      <c r="A36" s="38"/>
      <c r="B36" s="38"/>
      <c r="C36" s="38"/>
      <c r="D36" s="38"/>
      <c r="E36" s="38"/>
      <c r="F36" s="38"/>
      <c r="G36" s="38"/>
      <c r="H36" s="38"/>
      <c r="I36" s="38"/>
      <c r="J36" s="38"/>
      <c r="K36" s="38"/>
      <c r="L36" s="38"/>
      <c r="M36" s="38"/>
      <c r="N36" s="38"/>
      <c r="O36" s="38"/>
      <c r="P36" s="38"/>
      <c r="Q36" s="38"/>
      <c r="R36" s="38"/>
      <c r="S36" s="38"/>
      <c r="T36" s="38"/>
      <c r="U36" s="38"/>
      <c r="V36" s="38"/>
      <c r="W36" s="38"/>
      <c r="X36" s="38"/>
    </row>
    <row r="37" spans="1:24">
      <c r="A37" s="38"/>
      <c r="B37" s="38"/>
      <c r="C37" s="38"/>
      <c r="D37" s="38"/>
      <c r="E37" s="38"/>
      <c r="F37" s="38"/>
      <c r="G37" s="38"/>
      <c r="H37" s="38"/>
      <c r="I37" s="38"/>
      <c r="J37" s="38"/>
      <c r="K37" s="38"/>
      <c r="L37" s="38"/>
      <c r="M37" s="38"/>
      <c r="N37" s="38"/>
      <c r="O37" s="38"/>
      <c r="P37" s="38"/>
      <c r="Q37" s="38"/>
      <c r="R37" s="38"/>
      <c r="S37" s="38"/>
      <c r="T37" s="38"/>
      <c r="U37" s="38"/>
      <c r="V37" s="38"/>
      <c r="W37" s="38"/>
      <c r="X37" s="38"/>
    </row>
    <row r="38" spans="1:24">
      <c r="A38" s="38"/>
      <c r="B38" s="38"/>
      <c r="C38" s="38"/>
      <c r="D38" s="38"/>
      <c r="E38" s="38"/>
      <c r="F38" s="38"/>
      <c r="G38" s="38"/>
      <c r="H38" s="38"/>
      <c r="I38" s="38"/>
      <c r="J38" s="38"/>
      <c r="K38" s="38"/>
      <c r="L38" s="38"/>
      <c r="M38" s="38"/>
      <c r="N38" s="38"/>
      <c r="O38" s="38"/>
      <c r="P38" s="38"/>
      <c r="Q38" s="38"/>
      <c r="R38" s="38"/>
      <c r="S38" s="38"/>
      <c r="T38" s="38"/>
      <c r="U38" s="38"/>
      <c r="V38" s="38"/>
      <c r="W38" s="38"/>
      <c r="X38" s="38"/>
    </row>
    <row r="39" spans="1:24">
      <c r="A39" s="38"/>
      <c r="B39" s="38"/>
      <c r="C39" s="38"/>
      <c r="D39" s="38"/>
      <c r="E39" s="38"/>
      <c r="F39" s="38"/>
      <c r="G39" s="38"/>
      <c r="H39" s="38"/>
      <c r="I39" s="38"/>
      <c r="J39" s="38"/>
      <c r="K39" s="38"/>
      <c r="L39" s="38"/>
      <c r="M39" s="38"/>
      <c r="N39" s="38"/>
      <c r="O39" s="38"/>
      <c r="P39" s="38"/>
      <c r="Q39" s="38"/>
      <c r="R39" s="38"/>
      <c r="S39" s="38"/>
      <c r="T39" s="38"/>
      <c r="U39" s="38"/>
      <c r="V39" s="38"/>
      <c r="W39" s="38"/>
      <c r="X39" s="38"/>
    </row>
    <row r="40" spans="1:24">
      <c r="A40" s="38"/>
      <c r="B40" s="38"/>
      <c r="C40" s="38"/>
      <c r="D40" s="38"/>
      <c r="E40" s="38"/>
      <c r="F40" s="38"/>
      <c r="G40" s="38"/>
      <c r="H40" s="38"/>
      <c r="I40" s="38"/>
      <c r="J40" s="38"/>
      <c r="K40" s="38"/>
      <c r="L40" s="38"/>
      <c r="M40" s="38"/>
      <c r="N40" s="38"/>
      <c r="O40" s="38"/>
      <c r="P40" s="38"/>
      <c r="Q40" s="38"/>
      <c r="R40" s="38"/>
      <c r="S40" s="38"/>
      <c r="T40" s="38"/>
      <c r="U40" s="38"/>
      <c r="V40" s="38"/>
      <c r="W40" s="38"/>
      <c r="X40" s="38"/>
    </row>
    <row r="41" spans="1:24">
      <c r="A41" s="38"/>
      <c r="B41" s="38"/>
      <c r="C41" s="38"/>
      <c r="D41" s="38"/>
      <c r="E41" s="38"/>
      <c r="F41" s="38"/>
      <c r="G41" s="38"/>
      <c r="H41" s="38"/>
      <c r="I41" s="38"/>
      <c r="J41" s="38"/>
      <c r="K41" s="38"/>
      <c r="L41" s="38"/>
      <c r="M41" s="38"/>
      <c r="N41" s="38"/>
      <c r="O41" s="38"/>
      <c r="P41" s="38"/>
      <c r="Q41" s="38"/>
      <c r="R41" s="38"/>
      <c r="S41" s="38"/>
      <c r="T41" s="38"/>
      <c r="U41" s="38"/>
      <c r="V41" s="38"/>
      <c r="W41" s="38"/>
      <c r="X41" s="38"/>
    </row>
    <row r="42" spans="1:24">
      <c r="A42" s="38"/>
      <c r="B42" s="38"/>
      <c r="C42" s="38"/>
      <c r="D42" s="38"/>
      <c r="E42" s="38"/>
      <c r="F42" s="38"/>
      <c r="G42" s="38"/>
      <c r="H42" s="38"/>
      <c r="I42" s="38"/>
      <c r="J42" s="38"/>
      <c r="K42" s="38"/>
      <c r="L42" s="38"/>
      <c r="M42" s="38"/>
      <c r="N42" s="38"/>
      <c r="O42" s="38"/>
      <c r="P42" s="38"/>
      <c r="Q42" s="38"/>
      <c r="R42" s="38"/>
      <c r="S42" s="38"/>
      <c r="T42" s="38"/>
      <c r="U42" s="38"/>
      <c r="V42" s="38"/>
      <c r="W42" s="38"/>
      <c r="X42" s="38"/>
    </row>
    <row r="43" spans="1:24">
      <c r="A43" s="38"/>
      <c r="B43" s="38"/>
      <c r="C43" s="38"/>
      <c r="D43" s="38"/>
      <c r="E43" s="38"/>
      <c r="F43" s="38"/>
      <c r="G43" s="38"/>
      <c r="H43" s="38"/>
      <c r="I43" s="38"/>
      <c r="J43" s="38"/>
      <c r="K43" s="38"/>
      <c r="L43" s="38"/>
      <c r="M43" s="38"/>
      <c r="N43" s="38"/>
      <c r="O43" s="38"/>
      <c r="P43" s="38"/>
      <c r="Q43" s="38"/>
      <c r="R43" s="38"/>
      <c r="S43" s="38"/>
      <c r="T43" s="38"/>
      <c r="U43" s="38"/>
      <c r="V43" s="38"/>
      <c r="W43" s="38"/>
      <c r="X43" s="38"/>
    </row>
    <row r="44" spans="1:24">
      <c r="A44" s="38"/>
      <c r="B44" s="38"/>
      <c r="C44" s="38"/>
      <c r="D44" s="38"/>
      <c r="E44" s="38"/>
      <c r="F44" s="38"/>
      <c r="G44" s="38"/>
      <c r="H44" s="38"/>
      <c r="I44" s="38"/>
      <c r="J44" s="38"/>
      <c r="K44" s="38"/>
      <c r="L44" s="38"/>
      <c r="M44" s="38"/>
      <c r="N44" s="38"/>
      <c r="O44" s="38"/>
      <c r="P44" s="38"/>
      <c r="Q44" s="38"/>
      <c r="R44" s="38"/>
      <c r="S44" s="38"/>
      <c r="T44" s="38"/>
      <c r="U44" s="38"/>
      <c r="V44" s="38"/>
      <c r="W44" s="38"/>
      <c r="X44" s="38"/>
    </row>
    <row r="45" spans="1:24">
      <c r="A45" s="38"/>
      <c r="B45" s="38"/>
      <c r="C45" s="38"/>
      <c r="D45" s="38"/>
      <c r="E45" s="38"/>
      <c r="F45" s="38"/>
      <c r="G45" s="38"/>
      <c r="H45" s="38"/>
      <c r="I45" s="38"/>
      <c r="J45" s="38"/>
      <c r="K45" s="38"/>
      <c r="L45" s="38"/>
      <c r="M45" s="38"/>
      <c r="N45" s="38"/>
      <c r="O45" s="38"/>
      <c r="P45" s="38"/>
      <c r="Q45" s="38"/>
      <c r="R45" s="38"/>
      <c r="S45" s="38"/>
      <c r="T45" s="38"/>
      <c r="U45" s="38"/>
      <c r="V45" s="38"/>
      <c r="W45" s="38"/>
      <c r="X45" s="38"/>
    </row>
    <row r="46" spans="1:24">
      <c r="A46" s="38"/>
      <c r="B46" s="38"/>
      <c r="C46" s="38"/>
      <c r="D46" s="38"/>
      <c r="E46" s="38"/>
      <c r="F46" s="38"/>
      <c r="G46" s="38"/>
      <c r="H46" s="38"/>
      <c r="I46" s="38"/>
      <c r="J46" s="38"/>
      <c r="K46" s="38"/>
      <c r="L46" s="38"/>
      <c r="M46" s="38"/>
      <c r="N46" s="38"/>
      <c r="O46" s="38"/>
      <c r="P46" s="38"/>
      <c r="Q46" s="38"/>
      <c r="R46" s="38"/>
      <c r="S46" s="38"/>
      <c r="T46" s="38"/>
      <c r="U46" s="38"/>
      <c r="V46" s="38"/>
      <c r="W46" s="38"/>
      <c r="X46" s="38"/>
    </row>
    <row r="47" spans="1:24">
      <c r="A47" s="38"/>
      <c r="B47" s="38"/>
      <c r="C47" s="38"/>
      <c r="D47" s="38"/>
      <c r="E47" s="38"/>
      <c r="F47" s="38"/>
      <c r="G47" s="38"/>
      <c r="H47" s="38"/>
      <c r="I47" s="38"/>
      <c r="J47" s="38"/>
      <c r="K47" s="38"/>
      <c r="L47" s="38"/>
      <c r="M47" s="38"/>
      <c r="N47" s="38"/>
      <c r="O47" s="38"/>
      <c r="P47" s="38"/>
      <c r="Q47" s="38"/>
      <c r="R47" s="38"/>
      <c r="S47" s="38"/>
      <c r="T47" s="38"/>
      <c r="U47" s="38"/>
      <c r="V47" s="38"/>
      <c r="W47" s="38"/>
      <c r="X47" s="38"/>
    </row>
    <row r="48" spans="1:24">
      <c r="A48" s="38"/>
      <c r="B48" s="38"/>
      <c r="C48" s="38"/>
      <c r="D48" s="38"/>
      <c r="E48" s="38"/>
      <c r="F48" s="38"/>
      <c r="G48" s="38"/>
      <c r="H48" s="38"/>
      <c r="I48" s="38"/>
      <c r="J48" s="38"/>
      <c r="K48" s="38"/>
      <c r="L48" s="38"/>
      <c r="M48" s="38"/>
      <c r="N48" s="38"/>
      <c r="O48" s="38"/>
      <c r="P48" s="38"/>
      <c r="Q48" s="38"/>
      <c r="R48" s="38"/>
      <c r="S48" s="38"/>
      <c r="T48" s="38"/>
      <c r="U48" s="38"/>
      <c r="V48" s="38"/>
      <c r="W48" s="38"/>
      <c r="X48" s="38"/>
    </row>
    <row r="49" spans="1:24">
      <c r="A49" s="38"/>
      <c r="B49" s="38"/>
      <c r="C49" s="38"/>
      <c r="D49" s="38"/>
      <c r="E49" s="38"/>
      <c r="F49" s="38"/>
      <c r="G49" s="38"/>
      <c r="H49" s="38"/>
      <c r="I49" s="38"/>
      <c r="J49" s="38"/>
      <c r="K49" s="38"/>
      <c r="L49" s="38"/>
      <c r="M49" s="38"/>
      <c r="N49" s="38"/>
      <c r="O49" s="38"/>
      <c r="P49" s="38"/>
      <c r="Q49" s="38"/>
      <c r="R49" s="38"/>
      <c r="S49" s="38"/>
      <c r="T49" s="38"/>
      <c r="U49" s="38"/>
      <c r="V49" s="38"/>
      <c r="W49" s="38"/>
      <c r="X49" s="38"/>
    </row>
    <row r="50" spans="1:24">
      <c r="A50" s="38"/>
      <c r="B50" s="38"/>
      <c r="C50" s="38"/>
      <c r="D50" s="38"/>
      <c r="E50" s="38"/>
      <c r="F50" s="38"/>
      <c r="G50" s="38"/>
      <c r="H50" s="38"/>
      <c r="I50" s="38"/>
      <c r="J50" s="38"/>
      <c r="K50" s="38"/>
      <c r="L50" s="38"/>
      <c r="M50" s="38"/>
      <c r="N50" s="38"/>
      <c r="O50" s="38"/>
      <c r="P50" s="38"/>
      <c r="Q50" s="38"/>
      <c r="R50" s="38"/>
      <c r="S50" s="38"/>
      <c r="T50" s="38"/>
      <c r="U50" s="38"/>
      <c r="V50" s="38"/>
      <c r="W50" s="38"/>
      <c r="X50" s="38"/>
    </row>
    <row r="51" spans="1:24">
      <c r="A51" s="38"/>
      <c r="B51" s="38"/>
      <c r="C51" s="38"/>
      <c r="D51" s="38"/>
      <c r="E51" s="38"/>
      <c r="F51" s="38"/>
      <c r="G51" s="38"/>
      <c r="H51" s="38"/>
      <c r="I51" s="38"/>
      <c r="J51" s="38"/>
      <c r="K51" s="38"/>
      <c r="L51" s="38"/>
      <c r="M51" s="38"/>
      <c r="N51" s="38"/>
      <c r="O51" s="38"/>
      <c r="P51" s="38"/>
      <c r="Q51" s="38"/>
      <c r="R51" s="38"/>
      <c r="S51" s="38"/>
      <c r="T51" s="38"/>
      <c r="U51" s="38"/>
      <c r="V51" s="38"/>
      <c r="W51" s="38"/>
      <c r="X51" s="38"/>
    </row>
  </sheetData>
  <mergeCells count="28">
    <mergeCell ref="J1:K1"/>
    <mergeCell ref="M1:N1"/>
    <mergeCell ref="P1:Q1"/>
    <mergeCell ref="A28:B29"/>
    <mergeCell ref="D28:E29"/>
    <mergeCell ref="G28:H29"/>
    <mergeCell ref="J28:K29"/>
    <mergeCell ref="M28:N29"/>
    <mergeCell ref="P28:Q29"/>
    <mergeCell ref="A27:B27"/>
    <mergeCell ref="D27:E27"/>
    <mergeCell ref="G27:H27"/>
    <mergeCell ref="J27:K27"/>
    <mergeCell ref="P27:Q27"/>
    <mergeCell ref="A25:B25"/>
    <mergeCell ref="D25:E25"/>
    <mergeCell ref="G25:H25"/>
    <mergeCell ref="J25:K25"/>
    <mergeCell ref="M25:N25"/>
    <mergeCell ref="P25:Q25"/>
    <mergeCell ref="A24:B24"/>
    <mergeCell ref="D24:E24"/>
    <mergeCell ref="G24:H24"/>
    <mergeCell ref="J24:K24"/>
    <mergeCell ref="P24:Q24"/>
    <mergeCell ref="A1:B1"/>
    <mergeCell ref="D1:E1"/>
    <mergeCell ref="G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7"/>
  <sheetViews>
    <sheetView topLeftCell="A404" workbookViewId="0">
      <selection activeCell="D159" sqref="D159"/>
    </sheetView>
  </sheetViews>
  <sheetFormatPr defaultColWidth="9.140625" defaultRowHeight="14.25" outlineLevelRow="1"/>
  <cols>
    <col min="1" max="1" width="10" style="221" bestFit="1" customWidth="1"/>
    <col min="2" max="2" width="46.7109375" style="221" bestFit="1" customWidth="1"/>
    <col min="3" max="3" width="13.42578125" style="221" customWidth="1"/>
    <col min="4" max="4" width="89" style="807" customWidth="1"/>
    <col min="5" max="5" width="9.140625" style="421" customWidth="1"/>
    <col min="6" max="6" width="9.85546875" style="221" bestFit="1" customWidth="1"/>
    <col min="7" max="7" width="13.28515625" style="221" customWidth="1"/>
    <col min="8" max="9" width="9.140625" style="221"/>
    <col min="10" max="10" width="12.85546875" style="221" bestFit="1" customWidth="1"/>
    <col min="11" max="11" width="17.85546875" style="221" customWidth="1"/>
    <col min="12" max="16384" width="9.140625" style="221"/>
  </cols>
  <sheetData>
    <row r="1" spans="1:40">
      <c r="B1" s="221" t="s">
        <v>85</v>
      </c>
    </row>
    <row r="2" spans="1:40">
      <c r="B2" s="221" t="s">
        <v>86</v>
      </c>
    </row>
    <row r="3" spans="1:40">
      <c r="B3" s="221" t="s">
        <v>87</v>
      </c>
    </row>
    <row r="4" spans="1:40" ht="14.25" hidden="1" customHeight="1"/>
    <row r="5" spans="1:40" ht="14.25" hidden="1" customHeight="1"/>
    <row r="6" spans="1:40" ht="14.25" hidden="1" customHeight="1"/>
    <row r="7" spans="1:40" ht="14.25" hidden="1" customHeight="1"/>
    <row r="8" spans="1:40" ht="14.25" hidden="1" customHeight="1"/>
    <row r="9" spans="1:40" ht="14.25" hidden="1" customHeight="1"/>
    <row r="10" spans="1:40" ht="14.25" hidden="1" customHeight="1"/>
    <row r="11" spans="1:40" ht="15" thickBot="1">
      <c r="C11" s="5"/>
    </row>
    <row r="12" spans="1:40" s="808" customFormat="1" ht="54" customHeight="1" thickBot="1">
      <c r="A12" s="269" t="s">
        <v>643</v>
      </c>
      <c r="B12" s="270" t="s">
        <v>547</v>
      </c>
      <c r="C12" s="368" t="s">
        <v>1095</v>
      </c>
      <c r="D12" s="271" t="s">
        <v>1096</v>
      </c>
      <c r="E12" s="809"/>
    </row>
    <row r="13" spans="1:40" s="808" customFormat="1">
      <c r="A13" s="183"/>
      <c r="B13" s="223"/>
      <c r="C13" s="184"/>
      <c r="D13" s="224"/>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row>
    <row r="14" spans="1:40" s="808" customFormat="1" ht="26.1" customHeight="1">
      <c r="A14" s="175"/>
      <c r="B14" s="175" t="s">
        <v>685</v>
      </c>
      <c r="C14" s="175"/>
      <c r="D14" s="210"/>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row>
    <row r="15" spans="1:40" s="808" customFormat="1">
      <c r="A15" s="789"/>
      <c r="B15" s="225"/>
      <c r="C15" s="67"/>
      <c r="D15" s="810"/>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row>
    <row r="16" spans="1:40" s="808" customFormat="1" ht="15">
      <c r="A16" s="1133"/>
      <c r="B16" s="182" t="s">
        <v>930</v>
      </c>
      <c r="C16" s="204"/>
      <c r="D16" s="226"/>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row>
    <row r="17" spans="1:40" s="808" customFormat="1" ht="15" thickBot="1">
      <c r="A17" s="789"/>
      <c r="B17" s="225"/>
      <c r="C17" s="203"/>
      <c r="D17" s="810"/>
      <c r="E17" s="809"/>
      <c r="F17" s="809"/>
      <c r="G17" s="809"/>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row>
    <row r="18" spans="1:40" s="808" customFormat="1" ht="15" thickBot="1">
      <c r="A18" s="179"/>
      <c r="B18" s="180" t="s">
        <v>549</v>
      </c>
      <c r="C18" s="202"/>
      <c r="D18" s="811"/>
      <c r="E18" s="809"/>
      <c r="F18" s="809"/>
      <c r="G18" s="809"/>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09"/>
      <c r="AF18" s="809"/>
      <c r="AG18" s="809"/>
      <c r="AH18" s="809"/>
      <c r="AI18" s="809"/>
      <c r="AJ18" s="809"/>
      <c r="AK18" s="809"/>
      <c r="AL18" s="809"/>
      <c r="AM18" s="809"/>
      <c r="AN18" s="809"/>
    </row>
    <row r="19" spans="1:40" s="808" customFormat="1" outlineLevel="1">
      <c r="A19" s="789">
        <v>4000</v>
      </c>
      <c r="B19" s="1008" t="s">
        <v>206</v>
      </c>
      <c r="C19" s="369">
        <v>1765000</v>
      </c>
      <c r="D19" s="227"/>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c r="AH19" s="809"/>
      <c r="AI19" s="809"/>
      <c r="AJ19" s="809"/>
      <c r="AK19" s="809"/>
      <c r="AL19" s="809"/>
      <c r="AM19" s="809"/>
      <c r="AN19" s="809"/>
    </row>
    <row r="20" spans="1:40" s="808" customFormat="1" ht="15" outlineLevel="1" thickBot="1">
      <c r="A20" s="789">
        <v>4027</v>
      </c>
      <c r="B20" s="1007" t="s">
        <v>618</v>
      </c>
      <c r="C20" s="378">
        <v>30640</v>
      </c>
      <c r="D20" s="812"/>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row>
    <row r="21" spans="1:40" s="4" customFormat="1" ht="12.75">
      <c r="A21" s="805"/>
      <c r="B21" s="954" t="s">
        <v>550</v>
      </c>
      <c r="C21" s="373">
        <v>1795640</v>
      </c>
      <c r="D21" s="228"/>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row>
    <row r="22" spans="1:40" s="808" customFormat="1" ht="15" thickBot="1">
      <c r="A22" s="789"/>
      <c r="B22" s="1009"/>
      <c r="C22" s="369"/>
      <c r="D22" s="227"/>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row>
    <row r="23" spans="1:40" s="808" customFormat="1" ht="15" thickBot="1">
      <c r="A23" s="179"/>
      <c r="B23" s="180" t="s">
        <v>551</v>
      </c>
      <c r="C23" s="181"/>
      <c r="D23" s="22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row>
    <row r="24" spans="1:40" s="808" customFormat="1" outlineLevel="1">
      <c r="A24" s="789">
        <v>4015</v>
      </c>
      <c r="B24" s="1008" t="s">
        <v>216</v>
      </c>
      <c r="C24" s="369">
        <v>27500</v>
      </c>
      <c r="D24" s="227"/>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row>
    <row r="25" spans="1:40" s="808" customFormat="1" outlineLevel="1">
      <c r="A25" s="789">
        <v>4020</v>
      </c>
      <c r="B25" s="1007" t="s">
        <v>217</v>
      </c>
      <c r="C25" s="369">
        <v>6500</v>
      </c>
      <c r="D25" s="227"/>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row>
    <row r="26" spans="1:40" s="808" customFormat="1" outlineLevel="1">
      <c r="A26" s="789">
        <v>4025</v>
      </c>
      <c r="B26" s="1007" t="s">
        <v>221</v>
      </c>
      <c r="C26" s="369">
        <v>0</v>
      </c>
      <c r="D26" s="227"/>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row>
    <row r="27" spans="1:40" s="808" customFormat="1" outlineLevel="1">
      <c r="A27" s="789">
        <v>4030</v>
      </c>
      <c r="B27" s="1007" t="s">
        <v>222</v>
      </c>
      <c r="C27" s="369">
        <v>0</v>
      </c>
      <c r="D27" s="227"/>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row>
    <row r="28" spans="1:40" s="808" customFormat="1" outlineLevel="1">
      <c r="A28" s="789">
        <v>4010</v>
      </c>
      <c r="B28" s="1007" t="s">
        <v>215</v>
      </c>
      <c r="C28" s="369">
        <v>64000</v>
      </c>
      <c r="D28" s="227"/>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row>
    <row r="29" spans="1:40" s="808" customFormat="1" outlineLevel="1">
      <c r="A29" s="789">
        <v>4045</v>
      </c>
      <c r="B29" s="1007" t="s">
        <v>229</v>
      </c>
      <c r="C29" s="369">
        <v>34493</v>
      </c>
      <c r="D29" s="227"/>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row>
    <row r="30" spans="1:40" s="809" customFormat="1" outlineLevel="1">
      <c r="A30" s="789">
        <v>4046</v>
      </c>
      <c r="B30" s="227" t="s">
        <v>230</v>
      </c>
      <c r="C30" s="369">
        <v>13780</v>
      </c>
      <c r="D30" s="1060"/>
    </row>
    <row r="31" spans="1:40" s="809" customFormat="1" ht="27" customHeight="1" outlineLevel="1">
      <c r="A31" s="789">
        <v>4050</v>
      </c>
      <c r="B31" s="227" t="s">
        <v>231</v>
      </c>
      <c r="C31" s="369">
        <v>10000</v>
      </c>
      <c r="D31" s="227"/>
    </row>
    <row r="32" spans="1:40" s="813" customFormat="1" outlineLevel="1">
      <c r="A32" s="230">
        <v>4091</v>
      </c>
      <c r="B32" s="812" t="s">
        <v>648</v>
      </c>
      <c r="C32" s="369">
        <v>8840</v>
      </c>
      <c r="D32" s="812"/>
      <c r="G32" s="415"/>
    </row>
    <row r="33" spans="1:40" s="808" customFormat="1" ht="15" outlineLevel="1" thickBot="1">
      <c r="A33" s="789">
        <v>4999</v>
      </c>
      <c r="B33" s="1007" t="s">
        <v>245</v>
      </c>
      <c r="C33" s="378">
        <v>0</v>
      </c>
      <c r="D33" s="227" t="s">
        <v>1315</v>
      </c>
      <c r="E33" s="809"/>
      <c r="F33" s="809"/>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809"/>
      <c r="AK33" s="809"/>
      <c r="AL33" s="809"/>
      <c r="AM33" s="809"/>
      <c r="AN33" s="809"/>
    </row>
    <row r="34" spans="1:40" s="4" customFormat="1" ht="12.75">
      <c r="A34" s="805"/>
      <c r="B34" s="954" t="s">
        <v>550</v>
      </c>
      <c r="C34" s="373">
        <v>165113</v>
      </c>
      <c r="D34" s="228"/>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row>
    <row r="35" spans="1:40" s="808" customFormat="1" ht="15" thickBot="1">
      <c r="A35" s="789"/>
      <c r="B35" s="1007"/>
      <c r="C35" s="378"/>
      <c r="D35" s="227"/>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row>
    <row r="36" spans="1:40" s="1079" customFormat="1" ht="29.25" customHeight="1" thickBot="1">
      <c r="A36" s="1075"/>
      <c r="B36" s="1076" t="s">
        <v>552</v>
      </c>
      <c r="C36" s="1077">
        <v>1960753</v>
      </c>
      <c r="D36" s="1078"/>
      <c r="G36" s="1080"/>
    </row>
    <row r="37" spans="1:40" s="808" customFormat="1">
      <c r="A37" s="789"/>
      <c r="B37" s="225"/>
      <c r="C37" s="208"/>
      <c r="D37" s="810"/>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row>
    <row r="38" spans="1:40" s="808" customFormat="1" ht="15">
      <c r="A38" s="1133"/>
      <c r="B38" s="182" t="s">
        <v>931</v>
      </c>
      <c r="C38" s="207"/>
      <c r="D38" s="815"/>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row>
    <row r="39" spans="1:40" s="808" customFormat="1" ht="15" thickBot="1">
      <c r="A39" s="789"/>
      <c r="B39" s="225"/>
      <c r="C39" s="203"/>
      <c r="D39" s="810"/>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809"/>
      <c r="AJ39" s="809"/>
      <c r="AK39" s="809"/>
      <c r="AL39" s="809"/>
      <c r="AM39" s="809"/>
      <c r="AN39" s="809"/>
    </row>
    <row r="40" spans="1:40" s="808" customFormat="1" ht="15" thickBot="1">
      <c r="A40" s="179"/>
      <c r="B40" s="180" t="s">
        <v>553</v>
      </c>
      <c r="C40" s="202"/>
      <c r="D40" s="811"/>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809"/>
      <c r="AL40" s="809"/>
      <c r="AM40" s="809"/>
      <c r="AN40" s="809"/>
    </row>
    <row r="41" spans="1:40" s="808" customFormat="1" outlineLevel="1">
      <c r="A41" s="789">
        <v>5001</v>
      </c>
      <c r="B41" s="1005" t="s">
        <v>246</v>
      </c>
      <c r="C41" s="369">
        <v>338926</v>
      </c>
      <c r="D41" s="810"/>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row>
    <row r="42" spans="1:40" s="808" customFormat="1" outlineLevel="1">
      <c r="A42" s="789">
        <v>5002</v>
      </c>
      <c r="B42" s="807" t="s">
        <v>247</v>
      </c>
      <c r="C42" s="369">
        <v>33835.855384083203</v>
      </c>
      <c r="D42" s="810"/>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row>
    <row r="43" spans="1:40" s="809" customFormat="1" outlineLevel="1">
      <c r="A43" s="789">
        <v>5006</v>
      </c>
      <c r="B43" s="810" t="s">
        <v>249</v>
      </c>
      <c r="C43" s="369">
        <v>28895.188000000002</v>
      </c>
      <c r="D43" s="810"/>
    </row>
    <row r="44" spans="1:40" s="809" customFormat="1" outlineLevel="1">
      <c r="A44" s="789">
        <v>5010</v>
      </c>
      <c r="B44" s="810" t="s">
        <v>250</v>
      </c>
      <c r="C44" s="369">
        <v>500</v>
      </c>
      <c r="D44" s="810"/>
    </row>
    <row r="45" spans="1:40" s="809" customFormat="1" outlineLevel="1">
      <c r="A45" s="789">
        <v>5011</v>
      </c>
      <c r="B45" s="826" t="s">
        <v>251</v>
      </c>
      <c r="C45" s="369">
        <v>500</v>
      </c>
      <c r="D45" s="810"/>
    </row>
    <row r="46" spans="1:40" s="809" customFormat="1" outlineLevel="1">
      <c r="A46" s="789">
        <v>5013</v>
      </c>
      <c r="B46" s="810" t="s">
        <v>253</v>
      </c>
      <c r="C46" s="369">
        <v>500</v>
      </c>
      <c r="D46" s="810"/>
    </row>
    <row r="47" spans="1:40" s="809" customFormat="1" outlineLevel="1">
      <c r="A47" s="789">
        <v>5014</v>
      </c>
      <c r="B47" s="810" t="s">
        <v>254</v>
      </c>
      <c r="C47" s="369">
        <v>500</v>
      </c>
      <c r="D47" s="810"/>
    </row>
    <row r="48" spans="1:40" s="809" customFormat="1" outlineLevel="1">
      <c r="A48" s="789">
        <v>5020</v>
      </c>
      <c r="B48" s="810" t="s">
        <v>257</v>
      </c>
      <c r="C48" s="369">
        <v>500</v>
      </c>
      <c r="D48" s="810"/>
    </row>
    <row r="49" spans="1:40" s="809" customFormat="1" outlineLevel="1">
      <c r="A49" s="789">
        <v>5021</v>
      </c>
      <c r="B49" s="810" t="s">
        <v>258</v>
      </c>
      <c r="C49" s="369">
        <v>500</v>
      </c>
      <c r="D49" s="810"/>
    </row>
    <row r="50" spans="1:40" s="809" customFormat="1" outlineLevel="1">
      <c r="A50" s="789">
        <v>5022</v>
      </c>
      <c r="B50" s="810" t="s">
        <v>259</v>
      </c>
      <c r="C50" s="369">
        <v>500</v>
      </c>
      <c r="D50" s="810"/>
    </row>
    <row r="51" spans="1:40" s="809" customFormat="1" outlineLevel="1">
      <c r="A51" s="789">
        <v>5023</v>
      </c>
      <c r="B51" s="810" t="s">
        <v>260</v>
      </c>
      <c r="C51" s="369">
        <v>500</v>
      </c>
      <c r="D51" s="810"/>
    </row>
    <row r="52" spans="1:40" s="808" customFormat="1" outlineLevel="1">
      <c r="A52" s="789">
        <v>5025</v>
      </c>
      <c r="B52" s="807" t="s">
        <v>262</v>
      </c>
      <c r="C52" s="369">
        <v>3200</v>
      </c>
      <c r="D52" s="810"/>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row>
    <row r="53" spans="1:40" s="808" customFormat="1" ht="15" outlineLevel="1" thickBot="1">
      <c r="A53" s="789">
        <v>5110</v>
      </c>
      <c r="B53" s="807" t="s">
        <v>267</v>
      </c>
      <c r="C53" s="377">
        <v>1500</v>
      </c>
      <c r="D53" s="810"/>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row>
    <row r="54" spans="1:40" s="4" customFormat="1">
      <c r="A54" s="805"/>
      <c r="B54" s="954" t="s">
        <v>550</v>
      </c>
      <c r="C54" s="373">
        <v>410357.04338408326</v>
      </c>
      <c r="D54" s="81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row>
    <row r="55" spans="1:40" s="808" customFormat="1" ht="15" thickBot="1">
      <c r="A55" s="789"/>
      <c r="B55" s="828"/>
      <c r="C55" s="369"/>
      <c r="D55" s="810"/>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row>
    <row r="56" spans="1:40" s="808" customFormat="1" ht="15" thickBot="1">
      <c r="A56" s="179"/>
      <c r="B56" s="180" t="s">
        <v>554</v>
      </c>
      <c r="C56" s="181"/>
      <c r="D56" s="811"/>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row>
    <row r="57" spans="1:40" s="808" customFormat="1" outlineLevel="1">
      <c r="A57" s="789">
        <v>5100</v>
      </c>
      <c r="B57" s="1005" t="s">
        <v>263</v>
      </c>
      <c r="C57" s="369">
        <v>5000</v>
      </c>
      <c r="D57" s="810"/>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row>
    <row r="58" spans="1:40" s="808" customFormat="1" outlineLevel="1">
      <c r="A58" s="789">
        <v>5101</v>
      </c>
      <c r="B58" s="807" t="s">
        <v>264</v>
      </c>
      <c r="C58" s="369">
        <v>2100</v>
      </c>
      <c r="D58" s="810"/>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row>
    <row r="59" spans="1:40" s="808" customFormat="1" outlineLevel="1">
      <c r="A59" s="789">
        <v>5105</v>
      </c>
      <c r="B59" s="807" t="s">
        <v>265</v>
      </c>
      <c r="C59" s="369">
        <v>500</v>
      </c>
      <c r="D59" s="810"/>
      <c r="E59" s="809"/>
      <c r="F59" s="809"/>
      <c r="G59" s="809"/>
      <c r="H59" s="809"/>
      <c r="I59" s="817"/>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row>
    <row r="60" spans="1:40" s="809" customFormat="1" outlineLevel="1">
      <c r="A60" s="789">
        <v>5106</v>
      </c>
      <c r="B60" s="810" t="s">
        <v>266</v>
      </c>
      <c r="C60" s="369">
        <v>4500</v>
      </c>
      <c r="D60" s="810"/>
    </row>
    <row r="61" spans="1:40" s="809" customFormat="1" ht="15" outlineLevel="1">
      <c r="A61" s="1201" t="s">
        <v>1426</v>
      </c>
      <c r="B61" s="810" t="s">
        <v>1347</v>
      </c>
      <c r="C61" s="369">
        <v>2600</v>
      </c>
      <c r="D61" s="810" t="s">
        <v>1398</v>
      </c>
    </row>
    <row r="62" spans="1:40" s="809" customFormat="1" outlineLevel="1">
      <c r="A62" s="789">
        <v>5115</v>
      </c>
      <c r="B62" s="810" t="s">
        <v>269</v>
      </c>
      <c r="C62" s="369">
        <v>5000</v>
      </c>
      <c r="D62" s="810"/>
    </row>
    <row r="63" spans="1:40" s="809" customFormat="1" outlineLevel="1">
      <c r="A63" s="789">
        <v>5117</v>
      </c>
      <c r="B63" s="810" t="s">
        <v>270</v>
      </c>
      <c r="C63" s="369">
        <v>750</v>
      </c>
      <c r="D63" s="810"/>
    </row>
    <row r="64" spans="1:40" s="809" customFormat="1" outlineLevel="1">
      <c r="A64" s="789">
        <v>5118</v>
      </c>
      <c r="B64" s="810" t="s">
        <v>1402</v>
      </c>
      <c r="C64" s="369">
        <v>400</v>
      </c>
      <c r="D64" s="810"/>
    </row>
    <row r="65" spans="1:40" s="808" customFormat="1" outlineLevel="1">
      <c r="A65" s="789">
        <v>5120</v>
      </c>
      <c r="B65" s="807" t="s">
        <v>271</v>
      </c>
      <c r="C65" s="369">
        <v>2500</v>
      </c>
      <c r="D65" s="810"/>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row>
    <row r="66" spans="1:40" s="809" customFormat="1" ht="15" outlineLevel="1" thickBot="1">
      <c r="A66" s="789">
        <v>5300</v>
      </c>
      <c r="B66" s="810" t="s">
        <v>284</v>
      </c>
      <c r="C66" s="369">
        <v>34431.97</v>
      </c>
      <c r="D66" s="810"/>
    </row>
    <row r="67" spans="1:40" s="808" customFormat="1">
      <c r="A67" s="805"/>
      <c r="B67" s="954" t="s">
        <v>550</v>
      </c>
      <c r="C67" s="1061">
        <v>57781.97</v>
      </c>
      <c r="D67" s="816"/>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809"/>
      <c r="AN67" s="809"/>
    </row>
    <row r="68" spans="1:40" s="808" customFormat="1" ht="15" thickBot="1">
      <c r="A68" s="789"/>
      <c r="B68" s="828"/>
      <c r="C68" s="369"/>
      <c r="D68" s="810"/>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row>
    <row r="69" spans="1:40" s="808" customFormat="1" ht="15" thickBot="1">
      <c r="A69" s="179"/>
      <c r="B69" s="180" t="s">
        <v>555</v>
      </c>
      <c r="C69" s="181"/>
      <c r="D69" s="811"/>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row>
    <row r="70" spans="1:40" s="809" customFormat="1" outlineLevel="1">
      <c r="A70" s="789">
        <v>5400</v>
      </c>
      <c r="B70" s="816" t="s">
        <v>290</v>
      </c>
      <c r="C70" s="369">
        <v>450881.46876000002</v>
      </c>
      <c r="D70" s="810"/>
    </row>
    <row r="71" spans="1:40" s="808" customFormat="1" outlineLevel="1">
      <c r="A71" s="789">
        <v>5402</v>
      </c>
      <c r="B71" s="807" t="s">
        <v>292</v>
      </c>
      <c r="C71" s="369">
        <v>40406.783090292003</v>
      </c>
      <c r="D71" s="810"/>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row>
    <row r="72" spans="1:40" s="808" customFormat="1" outlineLevel="1">
      <c r="A72" s="789">
        <v>5024</v>
      </c>
      <c r="B72" s="807" t="s">
        <v>261</v>
      </c>
      <c r="C72" s="369">
        <v>500</v>
      </c>
      <c r="D72" s="810"/>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row>
    <row r="73" spans="1:40" s="809" customFormat="1" outlineLevel="1">
      <c r="A73" s="789">
        <v>5406</v>
      </c>
      <c r="B73" s="810" t="s">
        <v>295</v>
      </c>
      <c r="C73" s="369">
        <v>29000</v>
      </c>
      <c r="D73" s="810"/>
    </row>
    <row r="74" spans="1:40" s="808" customFormat="1" outlineLevel="1">
      <c r="A74" s="789">
        <v>5407</v>
      </c>
      <c r="B74" s="807" t="s">
        <v>296</v>
      </c>
      <c r="C74" s="369">
        <v>100</v>
      </c>
      <c r="D74" s="810"/>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row>
    <row r="75" spans="1:40" s="808" customFormat="1" outlineLevel="1">
      <c r="A75" s="789">
        <v>5408</v>
      </c>
      <c r="B75" s="807" t="s">
        <v>297</v>
      </c>
      <c r="C75" s="369">
        <v>1000</v>
      </c>
      <c r="D75" s="810"/>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row>
    <row r="76" spans="1:40" s="808" customFormat="1" outlineLevel="1">
      <c r="A76" s="789">
        <v>5600</v>
      </c>
      <c r="B76" s="807" t="s">
        <v>325</v>
      </c>
      <c r="C76" s="369">
        <v>41640</v>
      </c>
      <c r="D76" s="810"/>
      <c r="E76" s="809"/>
      <c r="F76" s="809"/>
      <c r="G76" s="809"/>
      <c r="H76" s="809"/>
      <c r="I76" s="809"/>
      <c r="J76" s="809"/>
      <c r="K76" s="809"/>
      <c r="L76" s="809"/>
      <c r="M76" s="809"/>
      <c r="N76" s="809"/>
      <c r="O76" s="809"/>
      <c r="P76" s="809"/>
      <c r="Q76" s="809"/>
      <c r="R76" s="809"/>
      <c r="S76" s="809"/>
      <c r="T76" s="809"/>
      <c r="U76" s="809"/>
      <c r="V76" s="809"/>
      <c r="W76" s="809"/>
      <c r="X76" s="809"/>
      <c r="Y76" s="809"/>
      <c r="Z76" s="809"/>
      <c r="AA76" s="809"/>
      <c r="AB76" s="809"/>
      <c r="AC76" s="809"/>
      <c r="AD76" s="809"/>
      <c r="AE76" s="809"/>
      <c r="AF76" s="809"/>
      <c r="AG76" s="809"/>
      <c r="AH76" s="809"/>
      <c r="AI76" s="809"/>
      <c r="AJ76" s="809"/>
      <c r="AK76" s="809"/>
      <c r="AL76" s="809"/>
      <c r="AM76" s="809"/>
      <c r="AN76" s="809"/>
    </row>
    <row r="77" spans="1:40" s="808" customFormat="1" ht="15" outlineLevel="1" thickBot="1">
      <c r="A77" s="789">
        <v>5601</v>
      </c>
      <c r="B77" s="807" t="s">
        <v>326</v>
      </c>
      <c r="C77" s="378">
        <v>3486.7284</v>
      </c>
      <c r="D77" s="810"/>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09"/>
      <c r="AH77" s="809"/>
      <c r="AI77" s="809"/>
      <c r="AJ77" s="809"/>
      <c r="AK77" s="809"/>
      <c r="AL77" s="809"/>
      <c r="AM77" s="809"/>
      <c r="AN77" s="809"/>
    </row>
    <row r="78" spans="1:40" s="808" customFormat="1">
      <c r="A78" s="805"/>
      <c r="B78" s="954" t="s">
        <v>550</v>
      </c>
      <c r="C78" s="373">
        <v>567014.98025029211</v>
      </c>
      <c r="D78" s="816"/>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row>
    <row r="79" spans="1:40" s="808" customFormat="1" ht="15" thickBot="1">
      <c r="A79" s="789"/>
      <c r="B79" s="828"/>
      <c r="C79" s="369"/>
      <c r="D79" s="810"/>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row>
    <row r="80" spans="1:40" s="808" customFormat="1" ht="15" thickBot="1">
      <c r="A80" s="179"/>
      <c r="B80" s="180" t="s">
        <v>556</v>
      </c>
      <c r="C80" s="181"/>
      <c r="D80" s="811"/>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row>
    <row r="81" spans="1:40" s="784" customFormat="1" outlineLevel="1">
      <c r="A81" s="789">
        <v>5415</v>
      </c>
      <c r="B81" s="1003" t="s">
        <v>302</v>
      </c>
      <c r="C81" s="369">
        <v>41560</v>
      </c>
      <c r="D81" s="783"/>
    </row>
    <row r="82" spans="1:40" s="808" customFormat="1" outlineLevel="1">
      <c r="A82" s="789">
        <v>5430</v>
      </c>
      <c r="B82" s="807" t="s">
        <v>312</v>
      </c>
      <c r="C82" s="369">
        <v>20000</v>
      </c>
      <c r="D82" s="810"/>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row>
    <row r="83" spans="1:40" s="808" customFormat="1" outlineLevel="1">
      <c r="A83" s="789">
        <v>5435</v>
      </c>
      <c r="B83" s="807" t="s">
        <v>313</v>
      </c>
      <c r="C83" s="369">
        <v>13500</v>
      </c>
      <c r="D83" s="810"/>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row>
    <row r="84" spans="1:40" s="808" customFormat="1" outlineLevel="1">
      <c r="A84" s="789">
        <v>5440</v>
      </c>
      <c r="B84" s="807" t="s">
        <v>314</v>
      </c>
      <c r="C84" s="369">
        <v>2000</v>
      </c>
      <c r="D84" s="810"/>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row>
    <row r="85" spans="1:40" s="808" customFormat="1" outlineLevel="1">
      <c r="A85" s="789">
        <v>5450</v>
      </c>
      <c r="B85" s="807" t="s">
        <v>316</v>
      </c>
      <c r="C85" s="369">
        <v>1200</v>
      </c>
      <c r="D85" s="810"/>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row>
    <row r="86" spans="1:40" s="808" customFormat="1" outlineLevel="1">
      <c r="A86" s="789">
        <v>5460</v>
      </c>
      <c r="B86" s="807" t="s">
        <v>318</v>
      </c>
      <c r="C86" s="369">
        <v>0</v>
      </c>
      <c r="D86" s="810"/>
      <c r="E86" s="809"/>
      <c r="F86" s="809"/>
      <c r="G86" s="809"/>
      <c r="H86" s="809"/>
      <c r="I86" s="809"/>
      <c r="J86" s="809"/>
      <c r="K86" s="809"/>
      <c r="L86" s="809"/>
      <c r="M86" s="809"/>
      <c r="N86" s="809"/>
      <c r="O86" s="809"/>
      <c r="P86" s="809"/>
      <c r="Q86" s="809"/>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row>
    <row r="87" spans="1:40" s="808" customFormat="1" ht="28.5" hidden="1" customHeight="1" outlineLevel="1">
      <c r="A87" s="232" t="s">
        <v>647</v>
      </c>
      <c r="B87" s="1004" t="s">
        <v>594</v>
      </c>
      <c r="C87" s="369">
        <v>0</v>
      </c>
      <c r="D87" s="810"/>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row>
    <row r="88" spans="1:40" s="808" customFormat="1" outlineLevel="1">
      <c r="A88" s="789">
        <v>5470</v>
      </c>
      <c r="B88" s="807" t="s">
        <v>322</v>
      </c>
      <c r="C88" s="369">
        <v>2000</v>
      </c>
      <c r="D88" s="810"/>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row>
    <row r="89" spans="1:40" s="808" customFormat="1" outlineLevel="1">
      <c r="A89" s="789">
        <v>5480</v>
      </c>
      <c r="B89" s="807" t="s">
        <v>621</v>
      </c>
      <c r="C89" s="369">
        <v>2000</v>
      </c>
      <c r="D89" s="810"/>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c r="AH89" s="809"/>
      <c r="AI89" s="809"/>
      <c r="AJ89" s="809"/>
      <c r="AK89" s="809"/>
      <c r="AL89" s="809"/>
      <c r="AM89" s="809"/>
      <c r="AN89" s="809"/>
    </row>
    <row r="90" spans="1:40" s="809" customFormat="1" outlineLevel="1">
      <c r="A90" s="789">
        <v>5220</v>
      </c>
      <c r="B90" s="810" t="s">
        <v>1404</v>
      </c>
      <c r="C90" s="369">
        <v>350</v>
      </c>
      <c r="D90" s="810"/>
    </row>
    <row r="91" spans="1:40" s="809" customFormat="1" ht="15.75" outlineLevel="1" thickBot="1">
      <c r="A91" s="1071">
        <v>5915</v>
      </c>
      <c r="B91" s="819" t="s">
        <v>1249</v>
      </c>
      <c r="C91" s="1108">
        <v>15000</v>
      </c>
      <c r="D91" s="819"/>
    </row>
    <row r="92" spans="1:40" s="809" customFormat="1">
      <c r="A92" s="805"/>
      <c r="B92" s="1072" t="s">
        <v>550</v>
      </c>
      <c r="C92" s="373">
        <v>97610</v>
      </c>
      <c r="D92" s="816"/>
    </row>
    <row r="93" spans="1:40" s="808" customFormat="1" ht="15" thickBot="1">
      <c r="A93" s="789"/>
      <c r="B93" s="828"/>
      <c r="C93" s="369"/>
      <c r="D93" s="814"/>
      <c r="E93" s="809"/>
      <c r="F93" s="809"/>
      <c r="G93" s="809"/>
      <c r="H93" s="809"/>
      <c r="I93" s="809"/>
      <c r="J93" s="809"/>
      <c r="K93" s="809"/>
      <c r="L93" s="809"/>
      <c r="M93" s="809"/>
      <c r="N93" s="809"/>
      <c r="O93" s="809"/>
      <c r="P93" s="809"/>
      <c r="Q93" s="809"/>
      <c r="R93" s="809"/>
      <c r="S93" s="809"/>
      <c r="T93" s="809"/>
      <c r="U93" s="809"/>
      <c r="V93" s="809"/>
      <c r="W93" s="809"/>
      <c r="X93" s="809"/>
      <c r="Y93" s="809"/>
      <c r="Z93" s="809"/>
      <c r="AA93" s="809"/>
      <c r="AB93" s="809"/>
      <c r="AC93" s="809"/>
      <c r="AD93" s="809"/>
      <c r="AE93" s="809"/>
      <c r="AF93" s="809"/>
      <c r="AG93" s="809"/>
      <c r="AH93" s="809"/>
      <c r="AI93" s="809"/>
      <c r="AJ93" s="809"/>
      <c r="AK93" s="809"/>
      <c r="AL93" s="809"/>
      <c r="AM93" s="809"/>
      <c r="AN93" s="809"/>
    </row>
    <row r="94" spans="1:40" s="808" customFormat="1" ht="15" thickBot="1">
      <c r="A94" s="179"/>
      <c r="B94" s="180" t="s">
        <v>557</v>
      </c>
      <c r="C94" s="181"/>
      <c r="D94" s="811"/>
      <c r="E94" s="809"/>
      <c r="F94" s="809"/>
      <c r="G94" s="809"/>
      <c r="H94" s="809"/>
      <c r="I94" s="809"/>
      <c r="J94" s="809"/>
      <c r="K94" s="809"/>
      <c r="L94" s="809"/>
      <c r="M94" s="809"/>
      <c r="N94" s="809"/>
      <c r="O94" s="809"/>
      <c r="P94" s="809"/>
      <c r="Q94" s="809"/>
      <c r="R94" s="809"/>
      <c r="S94" s="809"/>
      <c r="T94" s="809"/>
      <c r="U94" s="809"/>
      <c r="V94" s="809"/>
      <c r="W94" s="809"/>
      <c r="X94" s="809"/>
      <c r="Y94" s="809"/>
      <c r="Z94" s="809"/>
      <c r="AA94" s="809"/>
      <c r="AB94" s="809"/>
      <c r="AC94" s="809"/>
      <c r="AD94" s="809"/>
      <c r="AE94" s="809"/>
      <c r="AF94" s="809"/>
      <c r="AG94" s="809"/>
      <c r="AH94" s="809"/>
      <c r="AI94" s="809"/>
      <c r="AJ94" s="809"/>
      <c r="AK94" s="809"/>
      <c r="AL94" s="809"/>
      <c r="AM94" s="809"/>
      <c r="AN94" s="809"/>
    </row>
    <row r="95" spans="1:40" s="809" customFormat="1" outlineLevel="1">
      <c r="A95" s="789">
        <v>5416</v>
      </c>
      <c r="B95" s="816" t="s">
        <v>303</v>
      </c>
      <c r="C95" s="369">
        <v>28380</v>
      </c>
      <c r="D95" s="810"/>
    </row>
    <row r="96" spans="1:40" s="809" customFormat="1" outlineLevel="1">
      <c r="A96" s="789">
        <v>5417</v>
      </c>
      <c r="B96" s="810" t="s">
        <v>304</v>
      </c>
      <c r="C96" s="369">
        <v>10000</v>
      </c>
      <c r="D96" s="810"/>
    </row>
    <row r="97" spans="1:40" s="808" customFormat="1" outlineLevel="1">
      <c r="A97" s="789">
        <v>5418</v>
      </c>
      <c r="B97" s="807" t="s">
        <v>305</v>
      </c>
      <c r="C97" s="369">
        <v>10000</v>
      </c>
      <c r="D97" s="810"/>
      <c r="E97" s="809"/>
      <c r="F97" s="809"/>
      <c r="G97" s="809"/>
      <c r="H97" s="809"/>
      <c r="I97" s="809"/>
      <c r="J97" s="809"/>
      <c r="K97" s="809"/>
      <c r="L97" s="809"/>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09"/>
      <c r="AJ97" s="809"/>
      <c r="AK97" s="809"/>
      <c r="AL97" s="809"/>
      <c r="AM97" s="809"/>
      <c r="AN97" s="809"/>
    </row>
    <row r="98" spans="1:40" s="808" customFormat="1" outlineLevel="1">
      <c r="A98" s="789">
        <v>5419</v>
      </c>
      <c r="B98" s="807" t="s">
        <v>306</v>
      </c>
      <c r="C98" s="369">
        <v>1000</v>
      </c>
      <c r="D98" s="810"/>
      <c r="E98" s="809"/>
      <c r="F98" s="809"/>
      <c r="G98" s="809"/>
      <c r="H98" s="809"/>
      <c r="I98" s="809"/>
      <c r="J98" s="809"/>
      <c r="K98" s="809"/>
      <c r="L98" s="809"/>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09"/>
      <c r="AJ98" s="809"/>
      <c r="AK98" s="809"/>
      <c r="AL98" s="809"/>
      <c r="AM98" s="809"/>
      <c r="AN98" s="809"/>
    </row>
    <row r="99" spans="1:40" s="808" customFormat="1" outlineLevel="1">
      <c r="A99" s="789">
        <v>5420</v>
      </c>
      <c r="B99" s="807" t="s">
        <v>307</v>
      </c>
      <c r="C99" s="369">
        <v>1000</v>
      </c>
      <c r="D99" s="810"/>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row>
    <row r="100" spans="1:40" s="808" customFormat="1" outlineLevel="1">
      <c r="A100" s="789">
        <v>5421</v>
      </c>
      <c r="B100" s="807" t="s">
        <v>308</v>
      </c>
      <c r="C100" s="369">
        <v>1000</v>
      </c>
      <c r="D100" s="810"/>
      <c r="E100" s="809"/>
      <c r="F100" s="809"/>
      <c r="G100" s="809"/>
      <c r="H100" s="809"/>
      <c r="I100" s="809"/>
      <c r="J100" s="809"/>
      <c r="K100" s="809"/>
      <c r="L100" s="809"/>
      <c r="M100" s="809"/>
      <c r="N100" s="809"/>
      <c r="O100" s="809"/>
      <c r="P100" s="809"/>
      <c r="Q100" s="809"/>
      <c r="R100" s="809"/>
      <c r="S100" s="809"/>
      <c r="T100" s="809"/>
      <c r="U100" s="809"/>
      <c r="V100" s="809"/>
      <c r="W100" s="809"/>
      <c r="X100" s="809"/>
      <c r="Y100" s="809"/>
      <c r="Z100" s="809"/>
      <c r="AA100" s="809"/>
      <c r="AB100" s="809"/>
      <c r="AC100" s="809"/>
      <c r="AD100" s="809"/>
      <c r="AE100" s="809"/>
      <c r="AF100" s="809"/>
      <c r="AG100" s="809"/>
      <c r="AH100" s="809"/>
      <c r="AI100" s="809"/>
      <c r="AJ100" s="809"/>
      <c r="AK100" s="809"/>
      <c r="AL100" s="809"/>
      <c r="AM100" s="809"/>
      <c r="AN100" s="809"/>
    </row>
    <row r="101" spans="1:40" s="808" customFormat="1" outlineLevel="1">
      <c r="A101" s="789">
        <v>5422</v>
      </c>
      <c r="B101" s="807" t="s">
        <v>309</v>
      </c>
      <c r="C101" s="369">
        <v>1000</v>
      </c>
      <c r="D101" s="810"/>
      <c r="E101" s="809"/>
      <c r="F101" s="809"/>
      <c r="G101" s="809"/>
      <c r="H101" s="809"/>
      <c r="I101" s="809"/>
      <c r="J101" s="809"/>
      <c r="K101" s="809"/>
      <c r="L101" s="809"/>
      <c r="M101" s="809"/>
      <c r="N101" s="809"/>
      <c r="O101" s="809"/>
      <c r="P101" s="809"/>
      <c r="Q101" s="809"/>
      <c r="R101" s="809"/>
      <c r="S101" s="809"/>
      <c r="T101" s="809"/>
      <c r="U101" s="809"/>
      <c r="V101" s="809"/>
      <c r="W101" s="809"/>
      <c r="X101" s="809"/>
      <c r="Y101" s="809"/>
      <c r="Z101" s="809"/>
      <c r="AA101" s="809"/>
      <c r="AB101" s="809"/>
      <c r="AC101" s="809"/>
      <c r="AD101" s="809"/>
      <c r="AE101" s="809"/>
      <c r="AF101" s="809"/>
      <c r="AG101" s="809"/>
      <c r="AH101" s="809"/>
      <c r="AI101" s="809"/>
      <c r="AJ101" s="809"/>
      <c r="AK101" s="809"/>
      <c r="AL101" s="809"/>
      <c r="AM101" s="809"/>
      <c r="AN101" s="809"/>
    </row>
    <row r="102" spans="1:40" s="808" customFormat="1" ht="15" outlineLevel="1" thickBot="1">
      <c r="A102" s="789">
        <v>5423</v>
      </c>
      <c r="B102" s="807" t="s">
        <v>310</v>
      </c>
      <c r="C102" s="378">
        <v>1000</v>
      </c>
      <c r="D102" s="810"/>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09"/>
      <c r="AD102" s="809"/>
      <c r="AE102" s="809"/>
      <c r="AF102" s="809"/>
      <c r="AG102" s="809"/>
      <c r="AH102" s="809"/>
      <c r="AI102" s="809"/>
      <c r="AJ102" s="809"/>
      <c r="AK102" s="809"/>
      <c r="AL102" s="809"/>
      <c r="AM102" s="809"/>
      <c r="AN102" s="809"/>
    </row>
    <row r="103" spans="1:40" s="809" customFormat="1">
      <c r="A103" s="805"/>
      <c r="B103" s="1072" t="s">
        <v>550</v>
      </c>
      <c r="C103" s="373">
        <v>53380</v>
      </c>
      <c r="D103" s="816"/>
    </row>
    <row r="104" spans="1:40" s="808" customFormat="1" ht="15" thickBot="1">
      <c r="A104" s="789"/>
      <c r="B104" s="828"/>
      <c r="C104" s="369"/>
      <c r="D104" s="810"/>
      <c r="E104" s="809"/>
      <c r="F104" s="809"/>
      <c r="G104" s="809"/>
      <c r="H104" s="809"/>
      <c r="I104" s="809"/>
      <c r="J104" s="809"/>
      <c r="K104" s="809"/>
      <c r="L104" s="809"/>
      <c r="M104" s="809"/>
      <c r="N104" s="809"/>
      <c r="O104" s="809"/>
      <c r="P104" s="809"/>
      <c r="Q104" s="809"/>
      <c r="R104" s="809"/>
      <c r="S104" s="809"/>
      <c r="T104" s="809"/>
      <c r="U104" s="809"/>
      <c r="V104" s="809"/>
      <c r="W104" s="809"/>
      <c r="X104" s="809"/>
      <c r="Y104" s="809"/>
      <c r="Z104" s="809"/>
      <c r="AA104" s="809"/>
      <c r="AB104" s="809"/>
      <c r="AC104" s="809"/>
      <c r="AD104" s="809"/>
      <c r="AE104" s="809"/>
      <c r="AF104" s="809"/>
      <c r="AG104" s="809"/>
      <c r="AH104" s="809"/>
      <c r="AI104" s="809"/>
      <c r="AJ104" s="809"/>
      <c r="AK104" s="809"/>
      <c r="AL104" s="809"/>
      <c r="AM104" s="809"/>
      <c r="AN104" s="809"/>
    </row>
    <row r="105" spans="1:40" s="808" customFormat="1" ht="15" thickBot="1">
      <c r="A105" s="179"/>
      <c r="B105" s="180" t="s">
        <v>558</v>
      </c>
      <c r="C105" s="181"/>
      <c r="D105" s="811"/>
      <c r="E105" s="809"/>
      <c r="F105" s="809"/>
      <c r="G105" s="809"/>
      <c r="H105" s="809"/>
      <c r="I105" s="809"/>
      <c r="J105" s="809"/>
      <c r="K105" s="809"/>
      <c r="L105" s="809"/>
      <c r="M105" s="809"/>
      <c r="N105" s="809"/>
      <c r="O105" s="809"/>
      <c r="P105" s="809"/>
      <c r="Q105" s="809"/>
      <c r="R105" s="809"/>
      <c r="S105" s="809"/>
      <c r="T105" s="809"/>
      <c r="U105" s="809"/>
      <c r="V105" s="809"/>
      <c r="W105" s="809"/>
      <c r="X105" s="809"/>
      <c r="Y105" s="809"/>
      <c r="Z105" s="809"/>
      <c r="AA105" s="809"/>
      <c r="AB105" s="809"/>
      <c r="AC105" s="809"/>
      <c r="AD105" s="809"/>
      <c r="AE105" s="809"/>
      <c r="AF105" s="809"/>
      <c r="AG105" s="809"/>
      <c r="AH105" s="809"/>
      <c r="AI105" s="809"/>
      <c r="AJ105" s="809"/>
      <c r="AK105" s="809"/>
      <c r="AL105" s="809"/>
      <c r="AM105" s="809"/>
      <c r="AN105" s="809"/>
    </row>
    <row r="106" spans="1:40" s="808" customFormat="1" outlineLevel="1">
      <c r="A106" s="789">
        <v>5210</v>
      </c>
      <c r="B106" s="1005" t="s">
        <v>276</v>
      </c>
      <c r="C106" s="369">
        <v>1500</v>
      </c>
      <c r="D106" s="810"/>
      <c r="E106" s="809"/>
      <c r="F106" s="809"/>
      <c r="G106" s="809"/>
      <c r="H106" s="809"/>
      <c r="I106" s="809"/>
      <c r="J106" s="809"/>
      <c r="K106" s="809"/>
      <c r="L106" s="809"/>
      <c r="M106" s="809"/>
      <c r="N106" s="809"/>
      <c r="O106" s="809"/>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row>
    <row r="107" spans="1:40" s="808" customFormat="1" outlineLevel="1">
      <c r="A107" s="789">
        <v>5212</v>
      </c>
      <c r="B107" s="807" t="s">
        <v>277</v>
      </c>
      <c r="C107" s="369">
        <v>18500</v>
      </c>
      <c r="D107" s="810"/>
      <c r="E107" s="809"/>
      <c r="F107" s="809"/>
      <c r="G107" s="809"/>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09"/>
      <c r="AL107" s="809"/>
      <c r="AM107" s="809"/>
      <c r="AN107" s="809"/>
    </row>
    <row r="108" spans="1:40" s="808" customFormat="1" outlineLevel="1">
      <c r="A108" s="789">
        <v>5215</v>
      </c>
      <c r="B108" s="807" t="s">
        <v>278</v>
      </c>
      <c r="C108" s="369">
        <v>20000</v>
      </c>
      <c r="D108" s="810"/>
      <c r="E108" s="809"/>
      <c r="F108" s="809"/>
      <c r="G108" s="809"/>
      <c r="H108" s="809"/>
      <c r="I108" s="809"/>
      <c r="J108" s="809"/>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row>
    <row r="109" spans="1:40" s="809" customFormat="1" outlineLevel="1">
      <c r="A109" s="1109" t="s">
        <v>1426</v>
      </c>
      <c r="B109" s="810" t="s">
        <v>1098</v>
      </c>
      <c r="C109" s="369">
        <v>53242</v>
      </c>
      <c r="D109" s="810" t="s">
        <v>1373</v>
      </c>
    </row>
    <row r="110" spans="1:40" s="808" customFormat="1" outlineLevel="1">
      <c r="A110" s="789">
        <v>5216</v>
      </c>
      <c r="B110" s="807" t="s">
        <v>279</v>
      </c>
      <c r="C110" s="369">
        <v>0</v>
      </c>
      <c r="D110" s="23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09"/>
      <c r="AA110" s="809"/>
      <c r="AB110" s="809"/>
      <c r="AC110" s="809"/>
      <c r="AD110" s="809"/>
      <c r="AE110" s="809"/>
      <c r="AF110" s="809"/>
      <c r="AG110" s="809"/>
      <c r="AH110" s="809"/>
      <c r="AI110" s="809"/>
      <c r="AJ110" s="809"/>
      <c r="AK110" s="809"/>
      <c r="AL110" s="809"/>
      <c r="AM110" s="809"/>
      <c r="AN110" s="809"/>
    </row>
    <row r="111" spans="1:40" s="809" customFormat="1" ht="15" outlineLevel="1" thickBot="1">
      <c r="A111" s="789">
        <v>5217</v>
      </c>
      <c r="B111" s="810" t="s">
        <v>280</v>
      </c>
      <c r="C111" s="378">
        <v>0</v>
      </c>
      <c r="D111" s="810"/>
    </row>
    <row r="112" spans="1:40" s="809" customFormat="1">
      <c r="A112" s="805"/>
      <c r="B112" s="1072" t="s">
        <v>550</v>
      </c>
      <c r="C112" s="373">
        <v>93242</v>
      </c>
      <c r="D112" s="816"/>
    </row>
    <row r="113" spans="1:40" s="808" customFormat="1" ht="15" thickBot="1">
      <c r="A113" s="789"/>
      <c r="B113" s="828"/>
      <c r="C113" s="369"/>
      <c r="D113" s="810"/>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09"/>
      <c r="AA113" s="809"/>
      <c r="AB113" s="809"/>
      <c r="AC113" s="809"/>
      <c r="AD113" s="809"/>
      <c r="AE113" s="809"/>
      <c r="AF113" s="809"/>
      <c r="AG113" s="809"/>
      <c r="AH113" s="809"/>
      <c r="AI113" s="809"/>
      <c r="AJ113" s="809"/>
      <c r="AK113" s="809"/>
      <c r="AL113" s="809"/>
      <c r="AM113" s="809"/>
      <c r="AN113" s="809"/>
    </row>
    <row r="114" spans="1:40" s="808" customFormat="1" ht="15" thickBot="1">
      <c r="A114" s="179"/>
      <c r="B114" s="180" t="s">
        <v>559</v>
      </c>
      <c r="C114" s="181"/>
      <c r="D114" s="811"/>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09"/>
      <c r="AA114" s="809"/>
      <c r="AB114" s="809"/>
      <c r="AC114" s="809"/>
      <c r="AD114" s="809"/>
      <c r="AE114" s="809"/>
      <c r="AF114" s="809"/>
      <c r="AG114" s="809"/>
      <c r="AH114" s="809"/>
      <c r="AI114" s="809"/>
      <c r="AJ114" s="809"/>
      <c r="AK114" s="809"/>
      <c r="AL114" s="809"/>
      <c r="AM114" s="809"/>
      <c r="AN114" s="809"/>
    </row>
    <row r="115" spans="1:40" s="808" customFormat="1" outlineLevel="1">
      <c r="A115" s="789">
        <v>5200</v>
      </c>
      <c r="B115" s="1005" t="s">
        <v>272</v>
      </c>
      <c r="C115" s="369">
        <v>3000</v>
      </c>
      <c r="D115" s="810"/>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09"/>
      <c r="AA115" s="809"/>
      <c r="AB115" s="809"/>
      <c r="AC115" s="809"/>
      <c r="AD115" s="809"/>
      <c r="AE115" s="809"/>
      <c r="AF115" s="809"/>
      <c r="AG115" s="809"/>
      <c r="AH115" s="809"/>
      <c r="AI115" s="809"/>
      <c r="AJ115" s="809"/>
      <c r="AK115" s="809"/>
      <c r="AL115" s="809"/>
      <c r="AM115" s="809"/>
      <c r="AN115" s="809"/>
    </row>
    <row r="116" spans="1:40" s="808" customFormat="1" outlineLevel="1">
      <c r="A116" s="789">
        <v>5201</v>
      </c>
      <c r="B116" s="807" t="s">
        <v>273</v>
      </c>
      <c r="C116" s="369">
        <v>15000</v>
      </c>
      <c r="D116" s="810"/>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09"/>
      <c r="AA116" s="809"/>
      <c r="AB116" s="809"/>
      <c r="AC116" s="809"/>
      <c r="AD116" s="809"/>
      <c r="AE116" s="809"/>
      <c r="AF116" s="809"/>
      <c r="AG116" s="809"/>
      <c r="AH116" s="809"/>
      <c r="AI116" s="809"/>
      <c r="AJ116" s="809"/>
      <c r="AK116" s="809"/>
      <c r="AL116" s="809"/>
      <c r="AM116" s="809"/>
      <c r="AN116" s="809"/>
    </row>
    <row r="117" spans="1:40" s="808" customFormat="1" outlineLevel="1">
      <c r="A117" s="789">
        <v>5205</v>
      </c>
      <c r="B117" s="807" t="s">
        <v>275</v>
      </c>
      <c r="C117" s="369">
        <v>50</v>
      </c>
      <c r="D117" s="810"/>
      <c r="E117" s="809"/>
      <c r="F117" s="809"/>
      <c r="G117" s="809"/>
      <c r="H117" s="809"/>
      <c r="I117" s="809"/>
      <c r="J117" s="809"/>
      <c r="K117" s="809"/>
      <c r="L117" s="809"/>
      <c r="M117" s="809"/>
      <c r="N117" s="809"/>
      <c r="O117" s="809"/>
      <c r="P117" s="809"/>
      <c r="Q117" s="809"/>
      <c r="R117" s="809"/>
      <c r="S117" s="809"/>
      <c r="T117" s="809"/>
      <c r="U117" s="809"/>
      <c r="V117" s="809"/>
      <c r="W117" s="809"/>
      <c r="X117" s="809"/>
      <c r="Y117" s="809"/>
      <c r="Z117" s="809"/>
      <c r="AA117" s="809"/>
      <c r="AB117" s="809"/>
      <c r="AC117" s="809"/>
      <c r="AD117" s="809"/>
      <c r="AE117" s="809"/>
      <c r="AF117" s="809"/>
      <c r="AG117" s="809"/>
      <c r="AH117" s="809"/>
      <c r="AI117" s="809"/>
      <c r="AJ117" s="809"/>
      <c r="AK117" s="809"/>
      <c r="AL117" s="809"/>
      <c r="AM117" s="809"/>
      <c r="AN117" s="809"/>
    </row>
    <row r="118" spans="1:40" s="808" customFormat="1" outlineLevel="1">
      <c r="A118" s="789">
        <v>5230</v>
      </c>
      <c r="B118" s="807" t="s">
        <v>283</v>
      </c>
      <c r="C118" s="369">
        <v>28500</v>
      </c>
      <c r="D118" s="240"/>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09"/>
      <c r="AA118" s="809"/>
      <c r="AB118" s="809"/>
      <c r="AC118" s="809"/>
      <c r="AD118" s="809"/>
      <c r="AE118" s="809"/>
      <c r="AF118" s="809"/>
      <c r="AG118" s="809"/>
      <c r="AH118" s="809"/>
      <c r="AI118" s="809"/>
      <c r="AJ118" s="809"/>
      <c r="AK118" s="809"/>
      <c r="AL118" s="809"/>
      <c r="AM118" s="809"/>
      <c r="AN118" s="809"/>
    </row>
    <row r="119" spans="1:40" s="808" customFormat="1" ht="29.25" outlineLevel="1" thickBot="1">
      <c r="A119" s="789">
        <v>5202</v>
      </c>
      <c r="B119" s="807" t="s">
        <v>274</v>
      </c>
      <c r="C119" s="378">
        <v>0</v>
      </c>
      <c r="D119" s="810"/>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09"/>
      <c r="AA119" s="809"/>
      <c r="AB119" s="809"/>
      <c r="AC119" s="809"/>
      <c r="AD119" s="809"/>
      <c r="AE119" s="809"/>
      <c r="AF119" s="809"/>
      <c r="AG119" s="809"/>
      <c r="AH119" s="809"/>
      <c r="AI119" s="809"/>
      <c r="AJ119" s="809"/>
      <c r="AK119" s="809"/>
      <c r="AL119" s="809"/>
      <c r="AM119" s="809"/>
      <c r="AN119" s="809"/>
    </row>
    <row r="120" spans="1:40" s="809" customFormat="1">
      <c r="A120" s="805"/>
      <c r="B120" s="1072" t="s">
        <v>550</v>
      </c>
      <c r="C120" s="373">
        <v>46550</v>
      </c>
      <c r="D120" s="816"/>
    </row>
    <row r="121" spans="1:40" s="808" customFormat="1" ht="15" thickBot="1">
      <c r="A121" s="789"/>
      <c r="B121" s="828"/>
      <c r="C121" s="369"/>
      <c r="D121" s="810"/>
      <c r="E121" s="809"/>
      <c r="F121" s="809"/>
      <c r="G121" s="809"/>
      <c r="H121" s="809"/>
      <c r="I121" s="809"/>
      <c r="J121" s="809"/>
      <c r="K121" s="809"/>
      <c r="L121" s="809"/>
      <c r="M121" s="809"/>
      <c r="N121" s="809"/>
      <c r="O121" s="809"/>
      <c r="P121" s="809"/>
      <c r="Q121" s="809"/>
      <c r="R121" s="809"/>
      <c r="S121" s="809"/>
      <c r="T121" s="809"/>
      <c r="U121" s="809"/>
      <c r="V121" s="809"/>
      <c r="W121" s="809"/>
      <c r="X121" s="809"/>
      <c r="Y121" s="809"/>
      <c r="Z121" s="809"/>
      <c r="AA121" s="809"/>
      <c r="AB121" s="809"/>
      <c r="AC121" s="809"/>
      <c r="AD121" s="809"/>
      <c r="AE121" s="809"/>
      <c r="AF121" s="809"/>
      <c r="AG121" s="809"/>
      <c r="AH121" s="809"/>
      <c r="AI121" s="809"/>
      <c r="AJ121" s="809"/>
      <c r="AK121" s="809"/>
      <c r="AL121" s="809"/>
      <c r="AM121" s="809"/>
      <c r="AN121" s="809"/>
    </row>
    <row r="122" spans="1:40" s="808" customFormat="1" ht="15" thickBot="1">
      <c r="A122" s="179"/>
      <c r="B122" s="180" t="s">
        <v>560</v>
      </c>
      <c r="C122" s="181"/>
      <c r="D122" s="811"/>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809"/>
      <c r="AJ122" s="809"/>
      <c r="AK122" s="809"/>
      <c r="AL122" s="809"/>
      <c r="AM122" s="809"/>
      <c r="AN122" s="809"/>
    </row>
    <row r="123" spans="1:40" s="808" customFormat="1" outlineLevel="1">
      <c r="A123" s="789">
        <v>6510</v>
      </c>
      <c r="B123" s="1005" t="s">
        <v>360</v>
      </c>
      <c r="C123" s="369">
        <v>8000</v>
      </c>
      <c r="D123" s="810"/>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09"/>
      <c r="AA123" s="809"/>
      <c r="AB123" s="809"/>
      <c r="AC123" s="809"/>
      <c r="AD123" s="809"/>
      <c r="AE123" s="809"/>
      <c r="AF123" s="809"/>
      <c r="AG123" s="809"/>
      <c r="AH123" s="809"/>
      <c r="AI123" s="809"/>
      <c r="AJ123" s="809"/>
      <c r="AK123" s="809"/>
      <c r="AL123" s="809"/>
      <c r="AM123" s="809"/>
      <c r="AN123" s="809"/>
    </row>
    <row r="124" spans="1:40" s="809" customFormat="1" outlineLevel="1">
      <c r="A124" s="789">
        <v>6760</v>
      </c>
      <c r="B124" s="810" t="s">
        <v>1208</v>
      </c>
      <c r="C124" s="369">
        <v>0</v>
      </c>
      <c r="D124" s="810" t="s">
        <v>1377</v>
      </c>
    </row>
    <row r="125" spans="1:40" s="809" customFormat="1" outlineLevel="1">
      <c r="A125" s="789">
        <v>6050</v>
      </c>
      <c r="B125" s="810" t="s">
        <v>346</v>
      </c>
      <c r="C125" s="369">
        <v>25000</v>
      </c>
      <c r="D125" s="810"/>
    </row>
    <row r="126" spans="1:40" s="808" customFormat="1" outlineLevel="1">
      <c r="A126" s="789">
        <v>6999</v>
      </c>
      <c r="B126" s="807" t="s">
        <v>370</v>
      </c>
      <c r="C126" s="369">
        <v>22750</v>
      </c>
      <c r="D126" s="810"/>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09"/>
      <c r="AA126" s="809"/>
      <c r="AB126" s="809"/>
      <c r="AC126" s="809"/>
      <c r="AD126" s="809"/>
      <c r="AE126" s="809"/>
      <c r="AF126" s="809"/>
      <c r="AG126" s="809"/>
      <c r="AH126" s="809"/>
      <c r="AI126" s="809"/>
      <c r="AJ126" s="809"/>
      <c r="AK126" s="809"/>
      <c r="AL126" s="809"/>
      <c r="AM126" s="809"/>
      <c r="AN126" s="809"/>
    </row>
    <row r="127" spans="1:40" s="809" customFormat="1" outlineLevel="1">
      <c r="A127" s="789">
        <v>6700</v>
      </c>
      <c r="B127" s="810" t="s">
        <v>365</v>
      </c>
      <c r="C127" s="369">
        <v>45000</v>
      </c>
      <c r="D127" s="810"/>
    </row>
    <row r="128" spans="1:40" s="235" customFormat="1" ht="14.25" hidden="1" customHeight="1" outlineLevel="1">
      <c r="A128" s="232" t="s">
        <v>647</v>
      </c>
      <c r="B128" s="1004" t="s">
        <v>347</v>
      </c>
      <c r="C128" s="369">
        <v>0</v>
      </c>
      <c r="D128" s="233"/>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row>
    <row r="129" spans="1:40" s="809" customFormat="1" outlineLevel="1">
      <c r="A129" s="1109" t="s">
        <v>644</v>
      </c>
      <c r="B129" s="810" t="s">
        <v>1149</v>
      </c>
      <c r="C129" s="369">
        <v>41307.15</v>
      </c>
      <c r="D129" s="810"/>
    </row>
    <row r="130" spans="1:40" s="809" customFormat="1" outlineLevel="1">
      <c r="A130" s="789">
        <v>6070</v>
      </c>
      <c r="B130" s="810" t="s">
        <v>588</v>
      </c>
      <c r="C130" s="369">
        <v>0</v>
      </c>
      <c r="D130" s="810" t="s">
        <v>1300</v>
      </c>
    </row>
    <row r="131" spans="1:40" s="809" customFormat="1" outlineLevel="1">
      <c r="A131" s="789">
        <v>6600</v>
      </c>
      <c r="B131" s="810" t="s">
        <v>362</v>
      </c>
      <c r="C131" s="369">
        <v>1000</v>
      </c>
      <c r="D131" s="810"/>
    </row>
    <row r="132" spans="1:40" s="234" customFormat="1" ht="14.25" hidden="1" customHeight="1" outlineLevel="1">
      <c r="A132" s="1073" t="s">
        <v>647</v>
      </c>
      <c r="B132" s="1074" t="s">
        <v>350</v>
      </c>
      <c r="C132" s="369">
        <v>0</v>
      </c>
      <c r="D132" s="233"/>
    </row>
    <row r="133" spans="1:40" s="809" customFormat="1" outlineLevel="1">
      <c r="A133" s="789">
        <v>6250</v>
      </c>
      <c r="B133" s="810" t="s">
        <v>355</v>
      </c>
      <c r="C133" s="369">
        <v>0</v>
      </c>
      <c r="D133" s="810"/>
    </row>
    <row r="134" spans="1:40" s="234" customFormat="1" ht="14.25" hidden="1" customHeight="1" outlineLevel="1">
      <c r="A134" s="1073" t="s">
        <v>647</v>
      </c>
      <c r="B134" s="1074" t="s">
        <v>353</v>
      </c>
      <c r="C134" s="369">
        <v>0</v>
      </c>
      <c r="D134" s="233"/>
    </row>
    <row r="135" spans="1:40" s="809" customFormat="1" outlineLevel="1">
      <c r="A135" s="789">
        <v>6200</v>
      </c>
      <c r="B135" s="810" t="s">
        <v>354</v>
      </c>
      <c r="C135" s="369">
        <v>39480</v>
      </c>
      <c r="D135" s="810"/>
    </row>
    <row r="136" spans="1:40" s="809" customFormat="1" outlineLevel="1">
      <c r="A136" s="789">
        <v>6055</v>
      </c>
      <c r="B136" s="810" t="s">
        <v>596</v>
      </c>
      <c r="C136" s="369">
        <v>5000</v>
      </c>
      <c r="D136" s="810"/>
    </row>
    <row r="137" spans="1:40" s="809" customFormat="1" outlineLevel="1">
      <c r="A137" s="789">
        <v>5905</v>
      </c>
      <c r="B137" s="810" t="s">
        <v>334</v>
      </c>
      <c r="C137" s="369">
        <v>1250</v>
      </c>
      <c r="D137" s="810"/>
    </row>
    <row r="138" spans="1:40" s="809" customFormat="1" outlineLevel="1">
      <c r="A138" s="789">
        <v>6100</v>
      </c>
      <c r="B138" s="810" t="s">
        <v>349</v>
      </c>
      <c r="C138" s="369">
        <v>600</v>
      </c>
      <c r="D138" s="810"/>
    </row>
    <row r="139" spans="1:40" s="808" customFormat="1" outlineLevel="1">
      <c r="A139" s="789">
        <v>6115</v>
      </c>
      <c r="B139" s="807" t="s">
        <v>352</v>
      </c>
      <c r="C139" s="369">
        <v>28000</v>
      </c>
      <c r="D139" s="810"/>
      <c r="E139" s="809"/>
      <c r="F139" s="809"/>
      <c r="G139" s="809"/>
      <c r="H139" s="809"/>
      <c r="I139" s="809"/>
      <c r="J139" s="809"/>
      <c r="K139" s="809"/>
      <c r="L139" s="809"/>
      <c r="M139" s="809"/>
      <c r="N139" s="809"/>
      <c r="O139" s="809"/>
      <c r="P139" s="809"/>
      <c r="Q139" s="809"/>
      <c r="R139" s="809"/>
      <c r="S139" s="809"/>
      <c r="T139" s="809"/>
      <c r="U139" s="809"/>
      <c r="V139" s="809"/>
      <c r="W139" s="809"/>
      <c r="X139" s="809"/>
      <c r="Y139" s="809"/>
      <c r="Z139" s="809"/>
      <c r="AA139" s="809"/>
      <c r="AB139" s="809"/>
      <c r="AC139" s="809"/>
      <c r="AD139" s="809"/>
      <c r="AE139" s="809"/>
      <c r="AF139" s="809"/>
      <c r="AG139" s="809"/>
      <c r="AH139" s="809"/>
      <c r="AI139" s="809"/>
      <c r="AJ139" s="809"/>
      <c r="AK139" s="809"/>
      <c r="AL139" s="809"/>
      <c r="AM139" s="809"/>
      <c r="AN139" s="809"/>
    </row>
    <row r="140" spans="1:40" s="809" customFormat="1" outlineLevel="1">
      <c r="A140" s="789">
        <v>6505</v>
      </c>
      <c r="B140" s="810" t="s">
        <v>359</v>
      </c>
      <c r="C140" s="369">
        <v>15000</v>
      </c>
      <c r="D140" s="810"/>
    </row>
    <row r="141" spans="1:40" s="809" customFormat="1" outlineLevel="1">
      <c r="A141" s="789">
        <v>7871</v>
      </c>
      <c r="B141" s="810" t="s">
        <v>535</v>
      </c>
      <c r="C141" s="369">
        <v>3500</v>
      </c>
      <c r="D141" s="810"/>
    </row>
    <row r="142" spans="1:40" s="809" customFormat="1" outlineLevel="1">
      <c r="A142" s="789">
        <v>7870</v>
      </c>
      <c r="B142" s="810" t="s">
        <v>534</v>
      </c>
      <c r="C142" s="369">
        <v>43500</v>
      </c>
      <c r="D142" s="810"/>
    </row>
    <row r="143" spans="1:40" s="809" customFormat="1" outlineLevel="1">
      <c r="A143" s="1109" t="s">
        <v>644</v>
      </c>
      <c r="B143" s="810" t="s">
        <v>1217</v>
      </c>
      <c r="C143" s="369">
        <v>2500</v>
      </c>
      <c r="D143" s="810" t="s">
        <v>1428</v>
      </c>
    </row>
    <row r="144" spans="1:40" s="809" customFormat="1" outlineLevel="1">
      <c r="A144" s="1109" t="s">
        <v>644</v>
      </c>
      <c r="B144" s="810" t="s">
        <v>1421</v>
      </c>
      <c r="C144" s="369">
        <v>10000</v>
      </c>
      <c r="D144" s="810" t="s">
        <v>1429</v>
      </c>
    </row>
    <row r="145" spans="1:40" s="809" customFormat="1" outlineLevel="1">
      <c r="A145" s="1109" t="s">
        <v>644</v>
      </c>
      <c r="B145" s="810" t="s">
        <v>1419</v>
      </c>
      <c r="C145" s="369">
        <v>20000</v>
      </c>
      <c r="D145" s="810" t="s">
        <v>1430</v>
      </c>
    </row>
    <row r="146" spans="1:40" s="808" customFormat="1" outlineLevel="1">
      <c r="A146" s="789">
        <v>6000</v>
      </c>
      <c r="B146" s="807" t="s">
        <v>339</v>
      </c>
      <c r="C146" s="369">
        <v>110000</v>
      </c>
      <c r="D146" s="810"/>
      <c r="E146" s="809"/>
      <c r="F146" s="809"/>
      <c r="G146" s="809"/>
      <c r="H146" s="809"/>
      <c r="I146" s="809"/>
      <c r="J146" s="809"/>
      <c r="K146" s="809"/>
      <c r="L146" s="809"/>
      <c r="M146" s="809"/>
      <c r="N146" s="809"/>
      <c r="O146" s="809"/>
      <c r="P146" s="809"/>
      <c r="Q146" s="809"/>
      <c r="R146" s="809"/>
      <c r="S146" s="809"/>
      <c r="T146" s="809"/>
      <c r="U146" s="809"/>
      <c r="V146" s="809"/>
      <c r="W146" s="809"/>
      <c r="X146" s="809"/>
      <c r="Y146" s="809"/>
      <c r="Z146" s="809"/>
      <c r="AA146" s="809"/>
      <c r="AB146" s="809"/>
      <c r="AC146" s="809"/>
      <c r="AD146" s="809"/>
      <c r="AE146" s="809"/>
      <c r="AF146" s="809"/>
      <c r="AG146" s="809"/>
      <c r="AH146" s="809"/>
      <c r="AI146" s="809"/>
      <c r="AJ146" s="809"/>
      <c r="AK146" s="809"/>
      <c r="AL146" s="809"/>
      <c r="AM146" s="809"/>
      <c r="AN146" s="809"/>
    </row>
    <row r="147" spans="1:40" s="808" customFormat="1" outlineLevel="1">
      <c r="A147" s="789">
        <v>6002</v>
      </c>
      <c r="B147" s="807" t="s">
        <v>341</v>
      </c>
      <c r="C147" s="369">
        <v>30000</v>
      </c>
      <c r="D147" s="810"/>
      <c r="E147" s="809"/>
      <c r="F147" s="809"/>
      <c r="G147" s="809"/>
      <c r="H147" s="809"/>
      <c r="I147" s="809"/>
      <c r="J147" s="809"/>
      <c r="K147" s="809"/>
      <c r="L147" s="809"/>
      <c r="M147" s="809"/>
      <c r="N147" s="809"/>
      <c r="O147" s="809"/>
      <c r="P147" s="809"/>
      <c r="Q147" s="809"/>
      <c r="R147" s="809"/>
      <c r="S147" s="809"/>
      <c r="T147" s="809"/>
      <c r="U147" s="809"/>
      <c r="V147" s="809"/>
      <c r="W147" s="809"/>
      <c r="X147" s="809"/>
      <c r="Y147" s="809"/>
      <c r="Z147" s="809"/>
      <c r="AA147" s="809"/>
      <c r="AB147" s="809"/>
      <c r="AC147" s="809"/>
      <c r="AD147" s="809"/>
      <c r="AE147" s="809"/>
      <c r="AF147" s="809"/>
      <c r="AG147" s="809"/>
      <c r="AH147" s="809"/>
      <c r="AI147" s="809"/>
      <c r="AJ147" s="809"/>
      <c r="AK147" s="809"/>
      <c r="AL147" s="809"/>
      <c r="AM147" s="809"/>
      <c r="AN147" s="809"/>
    </row>
    <row r="148" spans="1:40" s="808" customFormat="1" outlineLevel="1">
      <c r="A148" s="789">
        <v>5980</v>
      </c>
      <c r="B148" s="807" t="s">
        <v>338</v>
      </c>
      <c r="C148" s="369">
        <v>34493</v>
      </c>
      <c r="D148" s="810"/>
      <c r="E148" s="809"/>
      <c r="F148" s="809"/>
      <c r="G148" s="809"/>
      <c r="H148" s="809"/>
      <c r="I148" s="809"/>
      <c r="J148" s="809"/>
      <c r="K148" s="809"/>
      <c r="L148" s="809"/>
      <c r="M148" s="809"/>
      <c r="N148" s="809"/>
      <c r="O148" s="809"/>
      <c r="P148" s="809"/>
      <c r="Q148" s="809"/>
      <c r="R148" s="809"/>
      <c r="S148" s="809"/>
      <c r="T148" s="809"/>
      <c r="U148" s="809"/>
      <c r="V148" s="809"/>
      <c r="W148" s="809"/>
      <c r="X148" s="809"/>
      <c r="Y148" s="809"/>
      <c r="Z148" s="809"/>
      <c r="AA148" s="809"/>
      <c r="AB148" s="809"/>
      <c r="AC148" s="809"/>
      <c r="AD148" s="809"/>
      <c r="AE148" s="809"/>
      <c r="AF148" s="809"/>
      <c r="AG148" s="809"/>
      <c r="AH148" s="809"/>
      <c r="AI148" s="809"/>
      <c r="AJ148" s="809"/>
      <c r="AK148" s="809"/>
      <c r="AL148" s="809"/>
      <c r="AM148" s="809"/>
      <c r="AN148" s="809"/>
    </row>
    <row r="149" spans="1:40" s="808" customFormat="1" outlineLevel="1">
      <c r="A149" s="789">
        <v>6300</v>
      </c>
      <c r="B149" s="807" t="s">
        <v>356</v>
      </c>
      <c r="C149" s="369">
        <v>20000</v>
      </c>
      <c r="D149" s="810"/>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809"/>
      <c r="AD149" s="809"/>
      <c r="AE149" s="809"/>
      <c r="AF149" s="809"/>
      <c r="AG149" s="809"/>
      <c r="AH149" s="809"/>
      <c r="AI149" s="809"/>
      <c r="AJ149" s="809"/>
      <c r="AK149" s="809"/>
      <c r="AL149" s="809"/>
      <c r="AM149" s="809"/>
      <c r="AN149" s="809"/>
    </row>
    <row r="150" spans="1:40" s="809" customFormat="1" outlineLevel="1">
      <c r="A150" s="789">
        <v>6400</v>
      </c>
      <c r="B150" s="810" t="s">
        <v>357</v>
      </c>
      <c r="C150" s="369">
        <v>40000</v>
      </c>
      <c r="D150" s="810"/>
    </row>
    <row r="151" spans="1:40" s="808" customFormat="1" outlineLevel="1">
      <c r="A151" s="789">
        <v>6099</v>
      </c>
      <c r="B151" s="807" t="s">
        <v>348</v>
      </c>
      <c r="C151" s="369">
        <v>20000</v>
      </c>
      <c r="D151" s="810"/>
      <c r="E151" s="809"/>
      <c r="F151" s="809"/>
      <c r="G151" s="809"/>
      <c r="H151" s="809"/>
      <c r="I151" s="809"/>
      <c r="J151" s="809"/>
      <c r="K151" s="809"/>
      <c r="L151" s="809"/>
      <c r="M151" s="809"/>
      <c r="N151" s="809"/>
      <c r="O151" s="809"/>
      <c r="P151" s="809"/>
      <c r="Q151" s="809"/>
      <c r="R151" s="809"/>
      <c r="S151" s="809"/>
      <c r="T151" s="809"/>
      <c r="U151" s="809"/>
      <c r="V151" s="809"/>
      <c r="W151" s="809"/>
      <c r="X151" s="809"/>
      <c r="Y151" s="809"/>
      <c r="Z151" s="809"/>
      <c r="AA151" s="809"/>
      <c r="AB151" s="809"/>
      <c r="AC151" s="809"/>
      <c r="AD151" s="809"/>
      <c r="AE151" s="809"/>
      <c r="AF151" s="809"/>
      <c r="AG151" s="809"/>
      <c r="AH151" s="809"/>
      <c r="AI151" s="809"/>
      <c r="AJ151" s="809"/>
      <c r="AK151" s="809"/>
      <c r="AL151" s="809"/>
      <c r="AM151" s="809"/>
      <c r="AN151" s="809"/>
    </row>
    <row r="152" spans="1:40" s="808" customFormat="1" outlineLevel="1">
      <c r="A152" s="789">
        <v>6750</v>
      </c>
      <c r="B152" s="807" t="s">
        <v>1151</v>
      </c>
      <c r="C152" s="369">
        <v>0</v>
      </c>
      <c r="D152" s="810"/>
      <c r="E152" s="809"/>
      <c r="F152" s="809"/>
      <c r="G152" s="809"/>
      <c r="H152" s="809"/>
      <c r="I152" s="809"/>
      <c r="J152" s="809"/>
      <c r="K152" s="809"/>
      <c r="L152" s="809"/>
      <c r="M152" s="809"/>
      <c r="N152" s="809"/>
      <c r="O152" s="809"/>
      <c r="P152" s="809"/>
      <c r="Q152" s="809"/>
      <c r="R152" s="809"/>
      <c r="S152" s="809"/>
      <c r="T152" s="809"/>
      <c r="U152" s="809"/>
      <c r="V152" s="809"/>
      <c r="W152" s="809"/>
      <c r="X152" s="809"/>
      <c r="Y152" s="809"/>
      <c r="Z152" s="809"/>
      <c r="AA152" s="809"/>
      <c r="AB152" s="809"/>
      <c r="AC152" s="809"/>
      <c r="AD152" s="809"/>
      <c r="AE152" s="809"/>
      <c r="AF152" s="809"/>
      <c r="AG152" s="809"/>
      <c r="AH152" s="809"/>
      <c r="AI152" s="809"/>
      <c r="AJ152" s="809"/>
      <c r="AK152" s="809"/>
      <c r="AL152" s="809"/>
      <c r="AM152" s="809"/>
      <c r="AN152" s="809"/>
    </row>
    <row r="153" spans="1:40" s="809" customFormat="1" ht="15" outlineLevel="1" thickBot="1">
      <c r="A153" s="789">
        <v>6500</v>
      </c>
      <c r="B153" s="931" t="s">
        <v>1150</v>
      </c>
      <c r="C153" s="378">
        <v>16000</v>
      </c>
      <c r="D153" s="810"/>
    </row>
    <row r="154" spans="1:40" s="808" customFormat="1">
      <c r="A154" s="805"/>
      <c r="B154" s="954" t="s">
        <v>550</v>
      </c>
      <c r="C154" s="1062">
        <v>582380.15</v>
      </c>
      <c r="D154" s="816"/>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809"/>
      <c r="AE154" s="809"/>
      <c r="AF154" s="809"/>
      <c r="AG154" s="809"/>
      <c r="AH154" s="809"/>
      <c r="AI154" s="809"/>
      <c r="AJ154" s="809"/>
      <c r="AK154" s="809"/>
      <c r="AL154" s="809"/>
      <c r="AM154" s="809"/>
      <c r="AN154" s="809"/>
    </row>
    <row r="155" spans="1:40" s="808" customFormat="1" ht="15" thickBot="1">
      <c r="A155" s="789"/>
      <c r="B155" s="828"/>
      <c r="C155" s="369"/>
      <c r="D155" s="810"/>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809"/>
      <c r="AE155" s="809"/>
      <c r="AF155" s="809"/>
      <c r="AG155" s="809"/>
      <c r="AH155" s="809"/>
      <c r="AI155" s="809"/>
      <c r="AJ155" s="809"/>
      <c r="AK155" s="809"/>
      <c r="AL155" s="809"/>
      <c r="AM155" s="809"/>
      <c r="AN155" s="809"/>
    </row>
    <row r="156" spans="1:40" s="808" customFormat="1" ht="15" thickBot="1">
      <c r="A156" s="179"/>
      <c r="B156" s="180" t="s">
        <v>561</v>
      </c>
      <c r="C156" s="181"/>
      <c r="D156" s="811"/>
      <c r="E156" s="809"/>
      <c r="F156" s="809"/>
      <c r="G156" s="809"/>
      <c r="H156" s="809"/>
      <c r="I156" s="809"/>
      <c r="J156" s="809"/>
      <c r="K156" s="809"/>
      <c r="L156" s="809"/>
      <c r="M156" s="809"/>
      <c r="N156" s="809"/>
      <c r="O156" s="809"/>
      <c r="P156" s="809"/>
      <c r="Q156" s="809"/>
      <c r="R156" s="809"/>
      <c r="S156" s="809"/>
      <c r="T156" s="809"/>
      <c r="U156" s="809"/>
      <c r="V156" s="809"/>
      <c r="W156" s="809"/>
      <c r="X156" s="809"/>
      <c r="Y156" s="809"/>
      <c r="Z156" s="809"/>
      <c r="AA156" s="809"/>
      <c r="AB156" s="809"/>
      <c r="AC156" s="809"/>
      <c r="AD156" s="809"/>
      <c r="AE156" s="809"/>
      <c r="AF156" s="809"/>
      <c r="AG156" s="809"/>
      <c r="AH156" s="809"/>
      <c r="AI156" s="809"/>
      <c r="AJ156" s="809"/>
      <c r="AK156" s="809"/>
      <c r="AL156" s="809"/>
      <c r="AM156" s="809"/>
      <c r="AN156" s="809"/>
    </row>
    <row r="157" spans="1:40" s="808" customFormat="1" ht="28.5" outlineLevel="1">
      <c r="A157" s="789">
        <v>9990</v>
      </c>
      <c r="B157" s="1005" t="s">
        <v>540</v>
      </c>
      <c r="C157" s="369">
        <v>5000</v>
      </c>
      <c r="D157" s="810"/>
      <c r="E157" s="809"/>
      <c r="F157" s="809"/>
      <c r="G157" s="809"/>
      <c r="H157" s="809"/>
      <c r="I157" s="809"/>
      <c r="J157" s="809"/>
      <c r="K157" s="817"/>
      <c r="L157" s="809"/>
      <c r="M157" s="809"/>
      <c r="N157" s="809"/>
      <c r="O157" s="809"/>
      <c r="P157" s="809"/>
      <c r="Q157" s="809"/>
      <c r="R157" s="809"/>
      <c r="S157" s="809"/>
      <c r="T157" s="809"/>
      <c r="U157" s="809"/>
      <c r="V157" s="809"/>
      <c r="W157" s="809"/>
      <c r="X157" s="809"/>
      <c r="Y157" s="809"/>
      <c r="Z157" s="809"/>
      <c r="AA157" s="809"/>
      <c r="AB157" s="809"/>
      <c r="AC157" s="809"/>
      <c r="AD157" s="809"/>
      <c r="AE157" s="809"/>
      <c r="AF157" s="809"/>
      <c r="AG157" s="809"/>
      <c r="AH157" s="809"/>
      <c r="AI157" s="809"/>
      <c r="AJ157" s="809"/>
      <c r="AK157" s="809"/>
      <c r="AL157" s="809"/>
      <c r="AM157" s="809"/>
      <c r="AN157" s="809"/>
    </row>
    <row r="158" spans="1:40" s="808" customFormat="1" ht="28.5" outlineLevel="1">
      <c r="A158" s="789">
        <v>9995</v>
      </c>
      <c r="B158" s="807" t="s">
        <v>635</v>
      </c>
      <c r="C158" s="369">
        <v>5000</v>
      </c>
      <c r="D158" s="810"/>
      <c r="E158" s="809"/>
      <c r="F158" s="809"/>
      <c r="G158" s="809"/>
      <c r="H158" s="809"/>
      <c r="I158" s="809"/>
      <c r="J158" s="809"/>
      <c r="K158" s="809"/>
      <c r="L158" s="809"/>
      <c r="M158" s="809"/>
      <c r="N158" s="809"/>
      <c r="O158" s="809"/>
      <c r="P158" s="809"/>
      <c r="Q158" s="809"/>
      <c r="R158" s="809"/>
      <c r="S158" s="809"/>
      <c r="T158" s="809"/>
      <c r="U158" s="809"/>
      <c r="V158" s="809"/>
      <c r="W158" s="809"/>
      <c r="X158" s="809"/>
      <c r="Y158" s="809"/>
      <c r="Z158" s="809"/>
      <c r="AA158" s="809"/>
      <c r="AB158" s="809"/>
      <c r="AC158" s="809"/>
      <c r="AD158" s="809"/>
      <c r="AE158" s="809"/>
      <c r="AF158" s="809"/>
      <c r="AG158" s="809"/>
      <c r="AH158" s="809"/>
      <c r="AI158" s="809"/>
      <c r="AJ158" s="809"/>
      <c r="AK158" s="809"/>
      <c r="AL158" s="809"/>
      <c r="AM158" s="809"/>
      <c r="AN158" s="809"/>
    </row>
    <row r="159" spans="1:40" s="808" customFormat="1" ht="15" outlineLevel="1" thickBot="1">
      <c r="A159" s="789">
        <v>9999</v>
      </c>
      <c r="B159" s="807" t="s">
        <v>245</v>
      </c>
      <c r="C159" s="378">
        <v>0</v>
      </c>
      <c r="D159" s="810"/>
      <c r="E159" s="809"/>
      <c r="F159" s="809"/>
      <c r="G159" s="809"/>
      <c r="H159" s="809"/>
      <c r="I159" s="809"/>
      <c r="J159" s="809"/>
      <c r="K159" s="809"/>
      <c r="L159" s="809"/>
      <c r="M159" s="809"/>
      <c r="N159" s="809"/>
      <c r="O159" s="809"/>
      <c r="P159" s="809"/>
      <c r="Q159" s="809"/>
      <c r="R159" s="809"/>
      <c r="S159" s="809"/>
      <c r="T159" s="809"/>
      <c r="U159" s="809"/>
      <c r="V159" s="809"/>
      <c r="W159" s="809"/>
      <c r="X159" s="809"/>
      <c r="Y159" s="809"/>
      <c r="Z159" s="809"/>
      <c r="AA159" s="809"/>
      <c r="AB159" s="809"/>
      <c r="AC159" s="809"/>
      <c r="AD159" s="809"/>
      <c r="AE159" s="809"/>
      <c r="AF159" s="809"/>
      <c r="AG159" s="809"/>
      <c r="AH159" s="809"/>
      <c r="AI159" s="809"/>
      <c r="AJ159" s="809"/>
      <c r="AK159" s="809"/>
      <c r="AL159" s="809"/>
      <c r="AM159" s="809"/>
      <c r="AN159" s="809"/>
    </row>
    <row r="160" spans="1:40" s="808" customFormat="1">
      <c r="A160" s="805"/>
      <c r="B160" s="954" t="s">
        <v>550</v>
      </c>
      <c r="C160" s="373">
        <v>10000</v>
      </c>
      <c r="D160" s="816"/>
      <c r="E160" s="809"/>
      <c r="F160" s="809"/>
      <c r="G160" s="809"/>
      <c r="H160" s="809"/>
      <c r="I160" s="809"/>
      <c r="J160" s="809"/>
      <c r="K160" s="809"/>
      <c r="L160" s="809"/>
      <c r="M160" s="809"/>
      <c r="N160" s="809"/>
      <c r="O160" s="809"/>
      <c r="P160" s="809"/>
      <c r="Q160" s="809"/>
      <c r="R160" s="809"/>
      <c r="S160" s="809"/>
      <c r="T160" s="809"/>
      <c r="U160" s="809"/>
      <c r="V160" s="809"/>
      <c r="W160" s="809"/>
      <c r="X160" s="809"/>
      <c r="Y160" s="809"/>
      <c r="Z160" s="809"/>
      <c r="AA160" s="809"/>
      <c r="AB160" s="809"/>
      <c r="AC160" s="809"/>
      <c r="AD160" s="809"/>
      <c r="AE160" s="809"/>
      <c r="AF160" s="809"/>
      <c r="AG160" s="809"/>
      <c r="AH160" s="809"/>
      <c r="AI160" s="809"/>
      <c r="AJ160" s="809"/>
      <c r="AK160" s="809"/>
      <c r="AL160" s="809"/>
      <c r="AM160" s="809"/>
      <c r="AN160" s="809"/>
    </row>
    <row r="161" spans="1:40" s="808" customFormat="1" ht="15" thickBot="1">
      <c r="A161" s="789"/>
      <c r="B161" s="828"/>
      <c r="C161" s="378"/>
      <c r="E161" s="809"/>
      <c r="F161" s="809"/>
      <c r="G161" s="809"/>
      <c r="H161" s="809"/>
      <c r="I161" s="809"/>
      <c r="J161" s="809"/>
      <c r="K161" s="809"/>
      <c r="L161" s="809"/>
      <c r="M161" s="809"/>
      <c r="N161" s="809"/>
      <c r="O161" s="809"/>
      <c r="P161" s="809"/>
      <c r="Q161" s="809"/>
      <c r="R161" s="809"/>
      <c r="S161" s="809"/>
      <c r="T161" s="809"/>
      <c r="U161" s="809"/>
      <c r="V161" s="809"/>
      <c r="W161" s="809"/>
      <c r="X161" s="809"/>
      <c r="Y161" s="809"/>
      <c r="Z161" s="809"/>
      <c r="AA161" s="809"/>
      <c r="AB161" s="809"/>
      <c r="AC161" s="809"/>
      <c r="AD161" s="809"/>
      <c r="AE161" s="809"/>
      <c r="AF161" s="809"/>
      <c r="AG161" s="809"/>
      <c r="AH161" s="809"/>
      <c r="AI161" s="809"/>
      <c r="AJ161" s="809"/>
      <c r="AK161" s="809"/>
      <c r="AL161" s="809"/>
      <c r="AM161" s="809"/>
      <c r="AN161" s="809"/>
    </row>
    <row r="162" spans="1:40" s="6" customFormat="1" ht="15.75" thickBot="1">
      <c r="A162" s="191"/>
      <c r="B162" s="192" t="s">
        <v>562</v>
      </c>
      <c r="C162" s="390">
        <v>1918316.1436343752</v>
      </c>
      <c r="D162" s="823"/>
    </row>
    <row r="163" spans="1:40" s="4" customFormat="1" ht="15" thickBot="1">
      <c r="A163" s="789"/>
      <c r="B163" s="64"/>
      <c r="C163" s="185"/>
      <c r="D163" s="81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row>
    <row r="164" spans="1:40" s="6" customFormat="1" ht="36.75" thickBot="1">
      <c r="A164" s="191"/>
      <c r="B164" s="195" t="s">
        <v>563</v>
      </c>
      <c r="C164" s="186">
        <v>42436.856365624815</v>
      </c>
      <c r="D164" s="823"/>
    </row>
    <row r="165" spans="1:40" s="808" customFormat="1">
      <c r="A165" s="789"/>
      <c r="B165" s="225"/>
      <c r="C165" s="208"/>
      <c r="D165" s="810"/>
      <c r="E165" s="809"/>
      <c r="F165" s="809"/>
      <c r="G165" s="809"/>
      <c r="H165" s="809"/>
      <c r="I165" s="809"/>
      <c r="J165" s="809"/>
      <c r="K165" s="817"/>
      <c r="L165" s="809"/>
      <c r="M165" s="809"/>
      <c r="N165" s="809"/>
      <c r="O165" s="809"/>
      <c r="P165" s="809"/>
      <c r="Q165" s="809"/>
      <c r="R165" s="809"/>
      <c r="S165" s="809"/>
      <c r="T165" s="809"/>
      <c r="U165" s="809"/>
      <c r="V165" s="809"/>
      <c r="W165" s="809"/>
      <c r="X165" s="809"/>
      <c r="Y165" s="809"/>
      <c r="Z165" s="809"/>
      <c r="AA165" s="809"/>
      <c r="AB165" s="809"/>
      <c r="AC165" s="809"/>
      <c r="AD165" s="809"/>
      <c r="AE165" s="809"/>
      <c r="AF165" s="809"/>
      <c r="AG165" s="809"/>
      <c r="AH165" s="809"/>
      <c r="AI165" s="809"/>
      <c r="AJ165" s="809"/>
      <c r="AK165" s="809"/>
      <c r="AL165" s="809"/>
      <c r="AM165" s="809"/>
      <c r="AN165" s="809"/>
    </row>
    <row r="166" spans="1:40" s="808" customFormat="1">
      <c r="A166" s="789"/>
      <c r="B166" s="225"/>
      <c r="C166" s="67"/>
      <c r="D166" s="810"/>
      <c r="E166" s="809"/>
      <c r="F166" s="809"/>
      <c r="G166" s="809"/>
      <c r="H166" s="809"/>
      <c r="I166" s="809"/>
      <c r="J166" s="809"/>
      <c r="K166" s="817"/>
      <c r="L166" s="809"/>
      <c r="M166" s="809"/>
      <c r="N166" s="809"/>
      <c r="O166" s="809"/>
      <c r="P166" s="809"/>
      <c r="Q166" s="809"/>
      <c r="R166" s="809"/>
      <c r="S166" s="809"/>
      <c r="T166" s="809"/>
      <c r="U166" s="809"/>
      <c r="V166" s="809"/>
      <c r="W166" s="809"/>
      <c r="X166" s="809"/>
      <c r="Y166" s="809"/>
      <c r="Z166" s="809"/>
      <c r="AA166" s="809"/>
      <c r="AB166" s="809"/>
      <c r="AC166" s="809"/>
      <c r="AD166" s="809"/>
      <c r="AE166" s="809"/>
      <c r="AF166" s="809"/>
      <c r="AG166" s="809"/>
      <c r="AH166" s="809"/>
      <c r="AI166" s="809"/>
      <c r="AJ166" s="809"/>
      <c r="AK166" s="809"/>
      <c r="AL166" s="809"/>
      <c r="AM166" s="809"/>
      <c r="AN166" s="809"/>
    </row>
    <row r="167" spans="1:40" s="808" customFormat="1">
      <c r="A167" s="789"/>
      <c r="B167" s="225"/>
      <c r="C167" s="67"/>
      <c r="D167" s="810"/>
      <c r="E167" s="809"/>
      <c r="F167" s="809"/>
      <c r="G167" s="809"/>
      <c r="H167" s="809"/>
      <c r="I167" s="809"/>
      <c r="J167" s="809"/>
      <c r="K167" s="817"/>
      <c r="L167" s="809"/>
      <c r="M167" s="809"/>
      <c r="N167" s="809"/>
      <c r="O167" s="809"/>
      <c r="P167" s="809"/>
      <c r="Q167" s="809"/>
      <c r="R167" s="809"/>
      <c r="S167" s="809"/>
      <c r="T167" s="809"/>
      <c r="U167" s="809"/>
      <c r="V167" s="809"/>
      <c r="W167" s="809"/>
      <c r="X167" s="809"/>
      <c r="Y167" s="809"/>
      <c r="Z167" s="809"/>
      <c r="AA167" s="809"/>
      <c r="AB167" s="809"/>
      <c r="AC167" s="809"/>
      <c r="AD167" s="809"/>
      <c r="AE167" s="809"/>
      <c r="AF167" s="809"/>
      <c r="AG167" s="809"/>
      <c r="AH167" s="809"/>
      <c r="AI167" s="809"/>
      <c r="AJ167" s="809"/>
      <c r="AK167" s="809"/>
      <c r="AL167" s="809"/>
      <c r="AM167" s="809"/>
      <c r="AN167" s="809"/>
    </row>
    <row r="168" spans="1:40" s="808" customFormat="1">
      <c r="A168" s="789"/>
      <c r="B168" s="225"/>
      <c r="C168" s="67"/>
      <c r="D168" s="810"/>
      <c r="E168" s="809"/>
      <c r="F168" s="809"/>
      <c r="G168" s="809"/>
      <c r="H168" s="809"/>
      <c r="I168" s="809"/>
      <c r="J168" s="809"/>
      <c r="K168" s="809"/>
      <c r="L168" s="809"/>
      <c r="M168" s="809"/>
      <c r="N168" s="809"/>
      <c r="O168" s="809"/>
      <c r="P168" s="809"/>
      <c r="Q168" s="809"/>
      <c r="R168" s="809"/>
      <c r="S168" s="809"/>
      <c r="T168" s="809"/>
      <c r="U168" s="809"/>
      <c r="V168" s="809"/>
      <c r="W168" s="809"/>
      <c r="X168" s="809"/>
      <c r="Y168" s="809"/>
      <c r="Z168" s="809"/>
      <c r="AA168" s="809"/>
      <c r="AB168" s="809"/>
      <c r="AC168" s="809"/>
      <c r="AD168" s="809"/>
      <c r="AE168" s="809"/>
      <c r="AF168" s="809"/>
      <c r="AG168" s="809"/>
      <c r="AH168" s="809"/>
      <c r="AI168" s="809"/>
      <c r="AJ168" s="809"/>
      <c r="AK168" s="809"/>
      <c r="AL168" s="809"/>
      <c r="AM168" s="809"/>
      <c r="AN168" s="809"/>
    </row>
    <row r="169" spans="1:40" s="808" customFormat="1" ht="40.5">
      <c r="A169" s="196"/>
      <c r="B169" s="197" t="s">
        <v>564</v>
      </c>
      <c r="C169" s="198"/>
      <c r="D169" s="224"/>
      <c r="E169" s="809"/>
      <c r="F169" s="809"/>
      <c r="G169" s="809"/>
      <c r="H169" s="809"/>
      <c r="I169" s="809"/>
      <c r="J169" s="809"/>
      <c r="K169" s="809"/>
      <c r="L169" s="809"/>
      <c r="M169" s="809"/>
      <c r="N169" s="809"/>
      <c r="O169" s="809"/>
      <c r="P169" s="809"/>
      <c r="Q169" s="809"/>
      <c r="R169" s="809"/>
      <c r="S169" s="809"/>
      <c r="T169" s="809"/>
      <c r="U169" s="809"/>
      <c r="V169" s="809"/>
      <c r="W169" s="809"/>
      <c r="X169" s="809"/>
      <c r="Y169" s="809"/>
      <c r="Z169" s="809"/>
      <c r="AA169" s="809"/>
      <c r="AB169" s="809"/>
      <c r="AC169" s="809"/>
      <c r="AD169" s="809"/>
      <c r="AE169" s="809"/>
      <c r="AF169" s="809"/>
      <c r="AG169" s="809"/>
      <c r="AH169" s="809"/>
      <c r="AI169" s="809"/>
      <c r="AJ169" s="809"/>
      <c r="AK169" s="809"/>
      <c r="AL169" s="809"/>
      <c r="AM169" s="809"/>
      <c r="AN169" s="809"/>
    </row>
    <row r="170" spans="1:40" s="808" customFormat="1">
      <c r="A170" s="789"/>
      <c r="B170" s="225"/>
      <c r="C170" s="67"/>
      <c r="D170" s="820"/>
      <c r="E170" s="809"/>
      <c r="F170" s="809"/>
      <c r="G170" s="809"/>
      <c r="H170" s="809"/>
      <c r="I170" s="809"/>
      <c r="J170" s="809"/>
      <c r="K170" s="809"/>
      <c r="L170" s="809"/>
      <c r="M170" s="809"/>
      <c r="N170" s="809"/>
      <c r="O170" s="809"/>
      <c r="P170" s="809"/>
      <c r="Q170" s="809"/>
      <c r="R170" s="809"/>
      <c r="S170" s="809"/>
      <c r="T170" s="809"/>
      <c r="U170" s="809"/>
      <c r="V170" s="809"/>
      <c r="W170" s="809"/>
      <c r="X170" s="809"/>
      <c r="Y170" s="809"/>
      <c r="Z170" s="809"/>
      <c r="AA170" s="809"/>
      <c r="AB170" s="809"/>
      <c r="AC170" s="809"/>
      <c r="AD170" s="809"/>
      <c r="AE170" s="809"/>
      <c r="AF170" s="809"/>
      <c r="AG170" s="809"/>
      <c r="AH170" s="809"/>
      <c r="AI170" s="809"/>
      <c r="AJ170" s="809"/>
      <c r="AK170" s="809"/>
      <c r="AL170" s="809"/>
      <c r="AM170" s="809"/>
      <c r="AN170" s="809"/>
    </row>
    <row r="171" spans="1:40" s="808" customFormat="1" ht="15">
      <c r="A171" s="1133"/>
      <c r="B171" s="182" t="s">
        <v>932</v>
      </c>
      <c r="C171" s="207"/>
      <c r="D171" s="243"/>
      <c r="E171" s="809"/>
      <c r="F171" s="809"/>
      <c r="G171" s="809"/>
      <c r="H171" s="809"/>
      <c r="I171" s="809"/>
      <c r="J171" s="809"/>
      <c r="K171" s="809"/>
      <c r="L171" s="809"/>
      <c r="M171" s="809"/>
      <c r="N171" s="809"/>
      <c r="O171" s="809"/>
      <c r="P171" s="809"/>
      <c r="Q171" s="809"/>
      <c r="R171" s="809"/>
      <c r="S171" s="809"/>
      <c r="T171" s="809"/>
      <c r="U171" s="809"/>
      <c r="V171" s="809"/>
      <c r="W171" s="809"/>
      <c r="X171" s="809"/>
      <c r="Y171" s="809"/>
      <c r="Z171" s="809"/>
      <c r="AA171" s="809"/>
      <c r="AB171" s="809"/>
      <c r="AC171" s="809"/>
      <c r="AD171" s="809"/>
      <c r="AE171" s="809"/>
      <c r="AF171" s="809"/>
      <c r="AG171" s="809"/>
      <c r="AH171" s="809"/>
      <c r="AI171" s="809"/>
      <c r="AJ171" s="809"/>
      <c r="AK171" s="809"/>
      <c r="AL171" s="809"/>
      <c r="AM171" s="809"/>
      <c r="AN171" s="809"/>
    </row>
    <row r="172" spans="1:40" s="808" customFormat="1" ht="15" thickBot="1">
      <c r="A172" s="789"/>
      <c r="B172" s="821"/>
      <c r="C172" s="203"/>
      <c r="D172" s="244"/>
      <c r="E172" s="809"/>
      <c r="F172" s="809"/>
      <c r="G172" s="809"/>
      <c r="H172" s="809"/>
      <c r="I172" s="809"/>
      <c r="J172" s="809"/>
      <c r="K172" s="809"/>
      <c r="L172" s="809"/>
      <c r="M172" s="809"/>
      <c r="N172" s="809"/>
      <c r="O172" s="809"/>
      <c r="P172" s="809"/>
      <c r="Q172" s="809"/>
      <c r="R172" s="809"/>
      <c r="S172" s="809"/>
      <c r="T172" s="809"/>
      <c r="U172" s="809"/>
      <c r="V172" s="809"/>
      <c r="W172" s="809"/>
      <c r="X172" s="809"/>
      <c r="Y172" s="809"/>
      <c r="Z172" s="809"/>
      <c r="AA172" s="809"/>
      <c r="AB172" s="809"/>
      <c r="AC172" s="809"/>
      <c r="AD172" s="809"/>
      <c r="AE172" s="809"/>
      <c r="AF172" s="809"/>
      <c r="AG172" s="809"/>
      <c r="AH172" s="809"/>
      <c r="AI172" s="809"/>
      <c r="AJ172" s="809"/>
      <c r="AK172" s="809"/>
      <c r="AL172" s="809"/>
      <c r="AM172" s="809"/>
      <c r="AN172" s="809"/>
    </row>
    <row r="173" spans="1:40" s="808" customFormat="1" ht="15" thickBot="1">
      <c r="A173" s="179"/>
      <c r="B173" s="180" t="s">
        <v>549</v>
      </c>
      <c r="C173" s="202"/>
      <c r="D173" s="245"/>
      <c r="E173" s="809"/>
      <c r="F173" s="809"/>
      <c r="G173" s="809"/>
      <c r="H173" s="809"/>
      <c r="I173" s="809"/>
      <c r="J173" s="809"/>
      <c r="K173" s="809"/>
      <c r="L173" s="809"/>
      <c r="M173" s="809"/>
      <c r="N173" s="809"/>
      <c r="O173" s="809"/>
      <c r="P173" s="809"/>
      <c r="Q173" s="809"/>
      <c r="R173" s="809"/>
      <c r="S173" s="809"/>
      <c r="T173" s="809"/>
      <c r="U173" s="809"/>
      <c r="V173" s="809"/>
      <c r="W173" s="809"/>
      <c r="X173" s="809"/>
      <c r="Y173" s="809"/>
      <c r="Z173" s="809"/>
      <c r="AA173" s="809"/>
      <c r="AB173" s="809"/>
      <c r="AC173" s="809"/>
      <c r="AD173" s="809"/>
      <c r="AE173" s="809"/>
      <c r="AF173" s="809"/>
      <c r="AG173" s="809"/>
      <c r="AH173" s="809"/>
      <c r="AI173" s="809"/>
      <c r="AJ173" s="809"/>
      <c r="AK173" s="809"/>
      <c r="AL173" s="809"/>
      <c r="AM173" s="809"/>
      <c r="AN173" s="809"/>
    </row>
    <row r="174" spans="1:40" s="822" customFormat="1" ht="15" outlineLevel="1">
      <c r="A174" s="236">
        <v>4007</v>
      </c>
      <c r="B174" s="1012" t="s">
        <v>684</v>
      </c>
      <c r="C174" s="369">
        <v>25091</v>
      </c>
      <c r="D174" s="819"/>
      <c r="E174" s="813"/>
      <c r="F174" s="813"/>
      <c r="G174" s="813"/>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c r="AI174" s="813"/>
      <c r="AJ174" s="813"/>
      <c r="AK174" s="813"/>
      <c r="AL174" s="813"/>
      <c r="AM174" s="813"/>
      <c r="AN174" s="813"/>
    </row>
    <row r="175" spans="1:40" s="808" customFormat="1" outlineLevel="1">
      <c r="A175" s="789">
        <v>4008</v>
      </c>
      <c r="B175" s="810" t="s">
        <v>1152</v>
      </c>
      <c r="C175" s="926">
        <v>180879</v>
      </c>
      <c r="D175" s="810"/>
      <c r="E175" s="809"/>
      <c r="F175" s="809"/>
      <c r="G175" s="809"/>
      <c r="H175" s="809"/>
      <c r="I175" s="809"/>
      <c r="J175" s="809"/>
      <c r="K175" s="809"/>
      <c r="L175" s="809"/>
      <c r="M175" s="809"/>
      <c r="N175" s="809"/>
      <c r="O175" s="809"/>
      <c r="P175" s="809"/>
      <c r="Q175" s="809"/>
      <c r="R175" s="809"/>
      <c r="S175" s="809"/>
      <c r="T175" s="809"/>
      <c r="U175" s="809"/>
      <c r="V175" s="809"/>
      <c r="W175" s="809"/>
      <c r="X175" s="809"/>
      <c r="Y175" s="809"/>
      <c r="Z175" s="809"/>
      <c r="AA175" s="809"/>
      <c r="AB175" s="809"/>
      <c r="AC175" s="809"/>
      <c r="AD175" s="809"/>
      <c r="AE175" s="809"/>
      <c r="AF175" s="809"/>
      <c r="AG175" s="809"/>
      <c r="AH175" s="809"/>
      <c r="AI175" s="809"/>
      <c r="AJ175" s="809"/>
      <c r="AK175" s="809"/>
      <c r="AL175" s="809"/>
      <c r="AM175" s="809"/>
      <c r="AN175" s="809"/>
    </row>
    <row r="176" spans="1:40" s="808" customFormat="1" outlineLevel="1">
      <c r="A176" s="789">
        <v>4035</v>
      </c>
      <c r="B176" s="810" t="s">
        <v>226</v>
      </c>
      <c r="C176" s="926">
        <v>0</v>
      </c>
      <c r="D176" s="810"/>
      <c r="E176" s="809"/>
      <c r="F176" s="809"/>
      <c r="G176" s="809"/>
      <c r="H176" s="809"/>
      <c r="I176" s="809"/>
      <c r="J176" s="809"/>
      <c r="K176" s="809"/>
      <c r="L176" s="809"/>
      <c r="M176" s="809"/>
      <c r="N176" s="809"/>
      <c r="O176" s="809"/>
      <c r="P176" s="809"/>
      <c r="Q176" s="809"/>
      <c r="R176" s="809"/>
      <c r="S176" s="809"/>
      <c r="T176" s="809"/>
      <c r="U176" s="809"/>
      <c r="V176" s="809"/>
      <c r="W176" s="809"/>
      <c r="X176" s="809"/>
      <c r="Y176" s="809"/>
      <c r="Z176" s="809"/>
      <c r="AA176" s="809"/>
      <c r="AB176" s="809"/>
      <c r="AC176" s="809"/>
      <c r="AD176" s="809"/>
      <c r="AE176" s="809"/>
      <c r="AF176" s="809"/>
      <c r="AG176" s="809"/>
      <c r="AH176" s="809"/>
      <c r="AI176" s="809"/>
      <c r="AJ176" s="809"/>
      <c r="AK176" s="809"/>
      <c r="AL176" s="809"/>
      <c r="AM176" s="809"/>
      <c r="AN176" s="809"/>
    </row>
    <row r="177" spans="1:40" s="808" customFormat="1" outlineLevel="1">
      <c r="A177" s="789">
        <v>4031</v>
      </c>
      <c r="B177" s="810" t="s">
        <v>223</v>
      </c>
      <c r="C177" s="369">
        <v>0</v>
      </c>
      <c r="D177" s="810"/>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809"/>
      <c r="AJ177" s="809"/>
      <c r="AK177" s="809"/>
      <c r="AL177" s="809"/>
      <c r="AM177" s="809"/>
      <c r="AN177" s="809"/>
    </row>
    <row r="178" spans="1:40" s="808" customFormat="1" outlineLevel="1">
      <c r="A178" s="789">
        <v>4021</v>
      </c>
      <c r="B178" s="810" t="s">
        <v>218</v>
      </c>
      <c r="C178" s="369">
        <v>4462</v>
      </c>
      <c r="D178" s="810"/>
      <c r="E178" s="809"/>
      <c r="F178" s="809"/>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809"/>
      <c r="AK178" s="809"/>
      <c r="AL178" s="809"/>
      <c r="AM178" s="809"/>
      <c r="AN178" s="809"/>
    </row>
    <row r="179" spans="1:40" s="808" customFormat="1" ht="15" outlineLevel="1" thickBot="1">
      <c r="A179" s="789">
        <v>4028</v>
      </c>
      <c r="B179" s="810" t="s">
        <v>624</v>
      </c>
      <c r="C179" s="378">
        <v>3486</v>
      </c>
      <c r="D179" s="810"/>
      <c r="E179" s="809"/>
      <c r="F179" s="809"/>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809"/>
      <c r="AK179" s="809"/>
      <c r="AL179" s="809"/>
      <c r="AM179" s="809"/>
      <c r="AN179" s="809"/>
    </row>
    <row r="180" spans="1:40" s="808" customFormat="1">
      <c r="A180" s="805"/>
      <c r="B180" s="954" t="s">
        <v>550</v>
      </c>
      <c r="C180" s="373">
        <v>213918</v>
      </c>
      <c r="D180" s="272"/>
      <c r="E180" s="809"/>
      <c r="F180" s="809"/>
      <c r="G180" s="809"/>
      <c r="H180" s="809"/>
      <c r="I180" s="809"/>
      <c r="J180" s="809"/>
      <c r="K180" s="809"/>
      <c r="L180" s="809"/>
      <c r="M180" s="809"/>
      <c r="N180" s="809"/>
      <c r="O180" s="809"/>
      <c r="P180" s="809"/>
      <c r="Q180" s="809"/>
      <c r="R180" s="809"/>
      <c r="S180" s="809"/>
      <c r="T180" s="809"/>
      <c r="U180" s="809"/>
      <c r="V180" s="809"/>
      <c r="W180" s="809"/>
      <c r="X180" s="809"/>
      <c r="Y180" s="809"/>
      <c r="Z180" s="809"/>
      <c r="AA180" s="809"/>
      <c r="AB180" s="809"/>
      <c r="AC180" s="809"/>
      <c r="AD180" s="809"/>
      <c r="AE180" s="809"/>
      <c r="AF180" s="809"/>
      <c r="AG180" s="809"/>
      <c r="AH180" s="809"/>
      <c r="AI180" s="809"/>
      <c r="AJ180" s="809"/>
      <c r="AK180" s="809"/>
      <c r="AL180" s="809"/>
      <c r="AM180" s="809"/>
      <c r="AN180" s="809"/>
    </row>
    <row r="181" spans="1:40" s="808" customFormat="1" ht="15" thickBot="1">
      <c r="A181" s="789"/>
      <c r="B181" s="828"/>
      <c r="C181" s="378"/>
      <c r="D181" s="814"/>
      <c r="E181" s="809"/>
      <c r="F181" s="809"/>
      <c r="G181" s="809"/>
      <c r="H181" s="809"/>
      <c r="I181" s="809"/>
      <c r="J181" s="809"/>
      <c r="K181" s="809"/>
      <c r="L181" s="809"/>
      <c r="M181" s="809"/>
      <c r="N181" s="809"/>
      <c r="O181" s="809"/>
      <c r="P181" s="809"/>
      <c r="Q181" s="809"/>
      <c r="R181" s="809"/>
      <c r="S181" s="809"/>
      <c r="T181" s="809"/>
      <c r="U181" s="809"/>
      <c r="V181" s="809"/>
      <c r="W181" s="809"/>
      <c r="X181" s="809"/>
      <c r="Y181" s="809"/>
      <c r="Z181" s="809"/>
      <c r="AA181" s="809"/>
      <c r="AB181" s="809"/>
      <c r="AC181" s="809"/>
      <c r="AD181" s="809"/>
      <c r="AE181" s="809"/>
      <c r="AF181" s="809"/>
      <c r="AG181" s="809"/>
      <c r="AH181" s="809"/>
      <c r="AI181" s="809"/>
      <c r="AJ181" s="809"/>
      <c r="AK181" s="809"/>
      <c r="AL181" s="809"/>
      <c r="AM181" s="809"/>
      <c r="AN181" s="809"/>
    </row>
    <row r="182" spans="1:40" s="6" customFormat="1" ht="15.75" thickBot="1">
      <c r="A182" s="191"/>
      <c r="B182" s="192" t="s">
        <v>565</v>
      </c>
      <c r="C182" s="373">
        <v>213918</v>
      </c>
      <c r="D182" s="814"/>
    </row>
    <row r="183" spans="1:40" s="808" customFormat="1">
      <c r="A183" s="789"/>
      <c r="B183" s="821"/>
      <c r="C183" s="208"/>
      <c r="D183" s="810"/>
      <c r="E183" s="809"/>
      <c r="F183" s="809"/>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809"/>
      <c r="AK183" s="809"/>
      <c r="AL183" s="809"/>
      <c r="AM183" s="809"/>
      <c r="AN183" s="809"/>
    </row>
    <row r="184" spans="1:40" s="808" customFormat="1" ht="15">
      <c r="A184" s="1133"/>
      <c r="B184" s="182" t="s">
        <v>940</v>
      </c>
      <c r="C184" s="207"/>
      <c r="D184" s="815"/>
      <c r="E184" s="809"/>
      <c r="F184" s="809"/>
      <c r="G184" s="809"/>
      <c r="H184" s="809"/>
      <c r="I184" s="809"/>
      <c r="J184" s="809"/>
      <c r="K184" s="809"/>
      <c r="L184" s="809"/>
      <c r="M184" s="809"/>
      <c r="N184" s="809"/>
      <c r="O184" s="809"/>
      <c r="P184" s="809"/>
      <c r="Q184" s="809"/>
      <c r="R184" s="809"/>
      <c r="S184" s="809"/>
      <c r="T184" s="809"/>
      <c r="U184" s="809"/>
      <c r="V184" s="809"/>
      <c r="W184" s="809"/>
      <c r="X184" s="809"/>
      <c r="Y184" s="809"/>
      <c r="Z184" s="809"/>
      <c r="AA184" s="809"/>
      <c r="AB184" s="809"/>
      <c r="AC184" s="809"/>
      <c r="AD184" s="809"/>
      <c r="AE184" s="809"/>
      <c r="AF184" s="809"/>
      <c r="AG184" s="809"/>
      <c r="AH184" s="809"/>
      <c r="AI184" s="809"/>
      <c r="AJ184" s="809"/>
      <c r="AK184" s="809"/>
      <c r="AL184" s="809"/>
      <c r="AM184" s="809"/>
      <c r="AN184" s="809"/>
    </row>
    <row r="185" spans="1:40" s="808" customFormat="1" ht="15" thickBot="1">
      <c r="A185" s="789"/>
      <c r="B185" s="821"/>
      <c r="C185" s="203"/>
      <c r="D185" s="810"/>
      <c r="E185" s="809"/>
      <c r="F185" s="809"/>
      <c r="G185" s="809"/>
      <c r="H185" s="809"/>
      <c r="I185" s="809"/>
      <c r="J185" s="809"/>
      <c r="K185" s="809"/>
      <c r="L185" s="809"/>
      <c r="M185" s="809"/>
      <c r="N185" s="809"/>
      <c r="O185" s="809"/>
      <c r="P185" s="809"/>
      <c r="Q185" s="809"/>
      <c r="R185" s="809"/>
      <c r="S185" s="809"/>
      <c r="T185" s="809"/>
      <c r="U185" s="809"/>
      <c r="V185" s="809"/>
      <c r="W185" s="809"/>
      <c r="X185" s="809"/>
      <c r="Y185" s="809"/>
      <c r="Z185" s="809"/>
      <c r="AA185" s="809"/>
      <c r="AB185" s="809"/>
      <c r="AC185" s="809"/>
      <c r="AD185" s="809"/>
      <c r="AE185" s="809"/>
      <c r="AF185" s="809"/>
      <c r="AG185" s="809"/>
      <c r="AH185" s="809"/>
      <c r="AI185" s="809"/>
      <c r="AJ185" s="809"/>
      <c r="AK185" s="809"/>
      <c r="AL185" s="809"/>
      <c r="AM185" s="809"/>
      <c r="AN185" s="809"/>
    </row>
    <row r="186" spans="1:40" s="808" customFormat="1" ht="15" thickBot="1">
      <c r="A186" s="179"/>
      <c r="B186" s="180" t="s">
        <v>555</v>
      </c>
      <c r="C186" s="202"/>
      <c r="D186" s="811"/>
      <c r="E186" s="809"/>
      <c r="F186" s="809"/>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809"/>
      <c r="AK186" s="809"/>
      <c r="AL186" s="809"/>
      <c r="AM186" s="809"/>
      <c r="AN186" s="809"/>
    </row>
    <row r="187" spans="1:40" s="808" customFormat="1" outlineLevel="1">
      <c r="A187" s="789">
        <v>5800</v>
      </c>
      <c r="B187" s="816" t="s">
        <v>327</v>
      </c>
      <c r="C187" s="369">
        <v>176593.91999999998</v>
      </c>
      <c r="D187" s="810"/>
      <c r="E187" s="809"/>
      <c r="F187" s="809"/>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809"/>
      <c r="AK187" s="809"/>
      <c r="AL187" s="809"/>
      <c r="AM187" s="809"/>
      <c r="AN187" s="809"/>
    </row>
    <row r="188" spans="1:40" s="808" customFormat="1" ht="15" outlineLevel="1" thickBot="1">
      <c r="A188" s="789">
        <v>5801</v>
      </c>
      <c r="B188" s="810" t="s">
        <v>328</v>
      </c>
      <c r="C188" s="378">
        <v>16790.778115200003</v>
      </c>
      <c r="D188" s="810"/>
      <c r="E188" s="809"/>
      <c r="F188" s="809"/>
      <c r="G188" s="809"/>
      <c r="H188" s="809"/>
      <c r="I188" s="809"/>
      <c r="J188" s="809"/>
      <c r="K188" s="809"/>
      <c r="L188" s="809"/>
      <c r="M188" s="809"/>
      <c r="N188" s="809"/>
      <c r="O188" s="809"/>
      <c r="P188" s="809"/>
      <c r="Q188" s="809"/>
      <c r="R188" s="809"/>
      <c r="S188" s="809"/>
      <c r="T188" s="809"/>
      <c r="U188" s="809"/>
      <c r="V188" s="809"/>
      <c r="W188" s="809"/>
      <c r="X188" s="809"/>
      <c r="Y188" s="809"/>
      <c r="Z188" s="809"/>
      <c r="AA188" s="809"/>
      <c r="AB188" s="809"/>
      <c r="AC188" s="809"/>
      <c r="AD188" s="809"/>
      <c r="AE188" s="809"/>
      <c r="AF188" s="809"/>
      <c r="AG188" s="809"/>
      <c r="AH188" s="809"/>
      <c r="AI188" s="809"/>
      <c r="AJ188" s="809"/>
      <c r="AK188" s="809"/>
      <c r="AL188" s="809"/>
      <c r="AM188" s="809"/>
      <c r="AN188" s="809"/>
    </row>
    <row r="189" spans="1:40" s="808" customFormat="1">
      <c r="A189" s="805"/>
      <c r="B189" s="954" t="s">
        <v>550</v>
      </c>
      <c r="C189" s="373">
        <v>193384.69811519998</v>
      </c>
      <c r="D189" s="816"/>
      <c r="E189" s="809"/>
      <c r="F189" s="809"/>
      <c r="G189" s="809"/>
      <c r="H189" s="809"/>
      <c r="I189" s="809"/>
      <c r="J189" s="809"/>
      <c r="K189" s="809"/>
      <c r="L189" s="809"/>
      <c r="M189" s="809"/>
      <c r="N189" s="809"/>
      <c r="O189" s="809"/>
      <c r="P189" s="809"/>
      <c r="Q189" s="809"/>
      <c r="R189" s="809"/>
      <c r="S189" s="809"/>
      <c r="T189" s="809"/>
      <c r="U189" s="809"/>
      <c r="V189" s="809"/>
      <c r="W189" s="809"/>
      <c r="X189" s="809"/>
      <c r="Y189" s="809"/>
      <c r="Z189" s="809"/>
      <c r="AA189" s="809"/>
      <c r="AB189" s="809"/>
      <c r="AC189" s="809"/>
      <c r="AD189" s="809"/>
      <c r="AE189" s="809"/>
      <c r="AF189" s="809"/>
      <c r="AG189" s="809"/>
      <c r="AH189" s="809"/>
      <c r="AI189" s="809"/>
      <c r="AJ189" s="809"/>
      <c r="AK189" s="809"/>
      <c r="AL189" s="809"/>
      <c r="AM189" s="809"/>
      <c r="AN189" s="809"/>
    </row>
    <row r="190" spans="1:40" s="808" customFormat="1" ht="15" thickBot="1">
      <c r="A190" s="789"/>
      <c r="B190" s="931"/>
      <c r="C190" s="378"/>
      <c r="D190" s="810"/>
      <c r="E190" s="809"/>
      <c r="F190" s="809"/>
      <c r="G190" s="809"/>
      <c r="H190" s="809"/>
      <c r="I190" s="809"/>
      <c r="J190" s="809"/>
      <c r="K190" s="809"/>
      <c r="L190" s="809"/>
      <c r="M190" s="809"/>
      <c r="N190" s="809"/>
      <c r="O190" s="809"/>
      <c r="P190" s="809"/>
      <c r="Q190" s="809"/>
      <c r="R190" s="809"/>
      <c r="S190" s="809"/>
      <c r="T190" s="809"/>
      <c r="U190" s="809"/>
      <c r="V190" s="809"/>
      <c r="W190" s="809"/>
      <c r="X190" s="809"/>
      <c r="Y190" s="809"/>
      <c r="Z190" s="809"/>
      <c r="AA190" s="809"/>
      <c r="AB190" s="809"/>
      <c r="AC190" s="809"/>
      <c r="AD190" s="809"/>
      <c r="AE190" s="809"/>
      <c r="AF190" s="809"/>
      <c r="AG190" s="809"/>
      <c r="AH190" s="809"/>
      <c r="AI190" s="809"/>
      <c r="AJ190" s="809"/>
      <c r="AK190" s="809"/>
      <c r="AL190" s="809"/>
      <c r="AM190" s="809"/>
      <c r="AN190" s="809"/>
    </row>
    <row r="191" spans="1:40" s="808" customFormat="1" ht="15" thickBot="1">
      <c r="A191" s="179"/>
      <c r="B191" s="180" t="s">
        <v>556</v>
      </c>
      <c r="C191" s="202"/>
      <c r="D191" s="811"/>
      <c r="E191" s="809"/>
      <c r="F191" s="809"/>
      <c r="G191" s="809"/>
      <c r="H191" s="809"/>
      <c r="I191" s="809"/>
      <c r="J191" s="809"/>
      <c r="K191" s="809"/>
      <c r="L191" s="809"/>
      <c r="M191" s="809"/>
      <c r="N191" s="809"/>
      <c r="O191" s="809"/>
      <c r="P191" s="809"/>
      <c r="Q191" s="809"/>
      <c r="R191" s="809"/>
      <c r="S191" s="809"/>
      <c r="T191" s="809"/>
      <c r="U191" s="809"/>
      <c r="V191" s="809"/>
      <c r="W191" s="809"/>
      <c r="X191" s="809"/>
      <c r="Y191" s="809"/>
      <c r="Z191" s="809"/>
      <c r="AA191" s="809"/>
      <c r="AB191" s="809"/>
      <c r="AC191" s="809"/>
      <c r="AD191" s="809"/>
      <c r="AE191" s="809"/>
      <c r="AF191" s="809"/>
      <c r="AG191" s="809"/>
      <c r="AH191" s="809"/>
      <c r="AI191" s="809"/>
      <c r="AJ191" s="809"/>
      <c r="AK191" s="809"/>
      <c r="AL191" s="809"/>
      <c r="AM191" s="809"/>
      <c r="AN191" s="809"/>
    </row>
    <row r="192" spans="1:40" s="808" customFormat="1" outlineLevel="1">
      <c r="A192" s="789">
        <v>5818</v>
      </c>
      <c r="B192" s="816" t="s">
        <v>1158</v>
      </c>
      <c r="C192" s="369">
        <v>1200</v>
      </c>
      <c r="D192" s="810"/>
      <c r="E192" s="809"/>
      <c r="F192" s="809"/>
      <c r="G192" s="809"/>
      <c r="H192" s="809"/>
      <c r="I192" s="809"/>
      <c r="J192" s="809"/>
      <c r="K192" s="809"/>
      <c r="L192" s="809"/>
      <c r="M192" s="809"/>
      <c r="N192" s="809"/>
      <c r="O192" s="809"/>
      <c r="P192" s="809"/>
      <c r="Q192" s="809"/>
      <c r="R192" s="809"/>
      <c r="S192" s="809"/>
      <c r="T192" s="809"/>
      <c r="U192" s="809"/>
      <c r="V192" s="809"/>
      <c r="W192" s="809"/>
      <c r="X192" s="809"/>
      <c r="Y192" s="809"/>
      <c r="Z192" s="809"/>
      <c r="AA192" s="809"/>
      <c r="AB192" s="809"/>
      <c r="AC192" s="809"/>
      <c r="AD192" s="809"/>
      <c r="AE192" s="809"/>
      <c r="AF192" s="809"/>
      <c r="AG192" s="809"/>
      <c r="AH192" s="809"/>
      <c r="AI192" s="809"/>
      <c r="AJ192" s="809"/>
      <c r="AK192" s="809"/>
      <c r="AL192" s="809"/>
      <c r="AM192" s="809"/>
      <c r="AN192" s="809"/>
    </row>
    <row r="193" spans="1:40" s="808" customFormat="1" outlineLevel="1">
      <c r="A193" s="789">
        <v>5819</v>
      </c>
      <c r="B193" s="810" t="s">
        <v>330</v>
      </c>
      <c r="C193" s="369">
        <v>1025.28</v>
      </c>
      <c r="D193" s="810"/>
      <c r="E193" s="809"/>
      <c r="F193" s="809"/>
      <c r="G193" s="809"/>
      <c r="H193" s="809"/>
      <c r="I193" s="809"/>
      <c r="J193" s="809"/>
      <c r="K193" s="809"/>
      <c r="L193" s="809"/>
      <c r="M193" s="809"/>
      <c r="N193" s="809"/>
      <c r="O193" s="809"/>
      <c r="P193" s="809"/>
      <c r="Q193" s="809"/>
      <c r="R193" s="809"/>
      <c r="S193" s="809"/>
      <c r="T193" s="809"/>
      <c r="U193" s="809"/>
      <c r="V193" s="809"/>
      <c r="W193" s="809"/>
      <c r="X193" s="809"/>
      <c r="Y193" s="809"/>
      <c r="Z193" s="809"/>
      <c r="AA193" s="809"/>
      <c r="AB193" s="809"/>
      <c r="AC193" s="809"/>
      <c r="AD193" s="809"/>
      <c r="AE193" s="809"/>
      <c r="AF193" s="809"/>
      <c r="AG193" s="809"/>
      <c r="AH193" s="809"/>
      <c r="AI193" s="809"/>
      <c r="AJ193" s="809"/>
      <c r="AK193" s="809"/>
      <c r="AL193" s="809"/>
      <c r="AM193" s="809"/>
      <c r="AN193" s="809"/>
    </row>
    <row r="194" spans="1:40" s="809" customFormat="1" outlineLevel="1">
      <c r="A194" s="789">
        <v>5820</v>
      </c>
      <c r="B194" s="810" t="s">
        <v>331</v>
      </c>
      <c r="C194" s="369">
        <v>5000</v>
      </c>
      <c r="D194" s="810"/>
    </row>
    <row r="195" spans="1:40" s="247" customFormat="1" ht="28.5" outlineLevel="1">
      <c r="A195" s="1081">
        <v>5823</v>
      </c>
      <c r="B195" s="1031" t="s">
        <v>683</v>
      </c>
      <c r="C195" s="369">
        <v>10000</v>
      </c>
      <c r="D195" s="1031"/>
    </row>
    <row r="196" spans="1:40" s="809" customFormat="1" outlineLevel="1">
      <c r="A196" s="789">
        <v>5821</v>
      </c>
      <c r="B196" s="810" t="s">
        <v>332</v>
      </c>
      <c r="C196" s="369">
        <v>1250</v>
      </c>
      <c r="D196" s="810"/>
    </row>
    <row r="197" spans="1:40" s="809" customFormat="1" ht="15" outlineLevel="1" thickBot="1">
      <c r="A197" s="789">
        <v>5822</v>
      </c>
      <c r="B197" s="810" t="s">
        <v>333</v>
      </c>
      <c r="C197" s="369">
        <v>10000</v>
      </c>
      <c r="D197" s="810" t="s">
        <v>1374</v>
      </c>
    </row>
    <row r="198" spans="1:40" s="808" customFormat="1">
      <c r="A198" s="805"/>
      <c r="B198" s="954" t="s">
        <v>550</v>
      </c>
      <c r="C198" s="1061">
        <v>28475.279999999999</v>
      </c>
      <c r="D198" s="816"/>
      <c r="E198" s="809"/>
      <c r="F198" s="809"/>
      <c r="G198" s="809"/>
      <c r="H198" s="809"/>
      <c r="I198" s="809"/>
      <c r="J198" s="809"/>
      <c r="K198" s="809"/>
      <c r="L198" s="809"/>
      <c r="M198" s="809"/>
      <c r="N198" s="809"/>
      <c r="O198" s="809"/>
      <c r="P198" s="809"/>
      <c r="Q198" s="809"/>
      <c r="R198" s="809"/>
      <c r="S198" s="809"/>
      <c r="T198" s="809"/>
      <c r="U198" s="809"/>
      <c r="V198" s="809"/>
      <c r="W198" s="809"/>
      <c r="X198" s="809"/>
      <c r="Y198" s="809"/>
      <c r="Z198" s="809"/>
      <c r="AA198" s="809"/>
      <c r="AB198" s="809"/>
      <c r="AC198" s="809"/>
      <c r="AD198" s="809"/>
      <c r="AE198" s="809"/>
      <c r="AF198" s="809"/>
      <c r="AG198" s="809"/>
      <c r="AH198" s="809"/>
      <c r="AI198" s="809"/>
      <c r="AJ198" s="809"/>
      <c r="AK198" s="809"/>
      <c r="AL198" s="809"/>
      <c r="AM198" s="809"/>
      <c r="AN198" s="809"/>
    </row>
    <row r="199" spans="1:40" s="808" customFormat="1" ht="15" thickBot="1">
      <c r="A199" s="790"/>
      <c r="B199" s="828"/>
      <c r="C199" s="377"/>
      <c r="D199" s="931"/>
      <c r="E199" s="809"/>
      <c r="F199" s="809"/>
      <c r="G199" s="809"/>
      <c r="H199" s="809"/>
      <c r="I199" s="809"/>
      <c r="J199" s="809"/>
      <c r="K199" s="809"/>
      <c r="L199" s="809"/>
      <c r="M199" s="809"/>
      <c r="N199" s="809"/>
      <c r="O199" s="809"/>
      <c r="P199" s="809"/>
      <c r="Q199" s="809"/>
      <c r="R199" s="809"/>
      <c r="S199" s="809"/>
      <c r="T199" s="809"/>
      <c r="U199" s="809"/>
      <c r="V199" s="809"/>
      <c r="W199" s="809"/>
      <c r="X199" s="809"/>
      <c r="Y199" s="809"/>
      <c r="Z199" s="809"/>
      <c r="AA199" s="809"/>
      <c r="AB199" s="809"/>
      <c r="AC199" s="809"/>
      <c r="AD199" s="809"/>
      <c r="AE199" s="809"/>
      <c r="AF199" s="809"/>
      <c r="AG199" s="809"/>
      <c r="AH199" s="809"/>
      <c r="AI199" s="809"/>
      <c r="AJ199" s="809"/>
      <c r="AK199" s="809"/>
      <c r="AL199" s="809"/>
      <c r="AM199" s="809"/>
      <c r="AN199" s="809"/>
    </row>
    <row r="200" spans="1:40" s="6" customFormat="1" ht="15.75" thickBot="1">
      <c r="A200" s="191"/>
      <c r="B200" s="192" t="s">
        <v>566</v>
      </c>
      <c r="C200" s="383">
        <v>221859.97811519998</v>
      </c>
      <c r="D200" s="814"/>
    </row>
    <row r="201" spans="1:40" s="4" customFormat="1" ht="15" thickBot="1">
      <c r="A201" s="790"/>
      <c r="B201" s="1082"/>
      <c r="C201" s="934"/>
      <c r="D201" s="810"/>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row>
    <row r="202" spans="1:40" s="6" customFormat="1" ht="36.75" thickBot="1">
      <c r="A202" s="211"/>
      <c r="B202" s="194" t="s">
        <v>567</v>
      </c>
      <c r="C202" s="381">
        <v>-7941.9781151999778</v>
      </c>
      <c r="D202" s="823" t="s">
        <v>1378</v>
      </c>
    </row>
    <row r="203" spans="1:40" s="808" customFormat="1">
      <c r="A203" s="789"/>
      <c r="B203" s="821"/>
      <c r="C203" s="208"/>
      <c r="D203" s="810"/>
      <c r="E203" s="809"/>
      <c r="F203" s="809"/>
      <c r="G203" s="809"/>
      <c r="H203" s="809"/>
      <c r="I203" s="809"/>
      <c r="J203" s="809"/>
      <c r="K203" s="809"/>
      <c r="L203" s="809"/>
      <c r="M203" s="809"/>
      <c r="N203" s="809"/>
      <c r="O203" s="809"/>
      <c r="P203" s="809"/>
      <c r="Q203" s="809"/>
      <c r="R203" s="809"/>
      <c r="S203" s="809"/>
      <c r="T203" s="809"/>
      <c r="U203" s="809"/>
      <c r="V203" s="809"/>
      <c r="W203" s="809"/>
      <c r="X203" s="809"/>
      <c r="Y203" s="809"/>
      <c r="Z203" s="809"/>
      <c r="AA203" s="809"/>
      <c r="AB203" s="809"/>
      <c r="AC203" s="809"/>
      <c r="AD203" s="809"/>
      <c r="AE203" s="809"/>
      <c r="AF203" s="809"/>
      <c r="AG203" s="809"/>
      <c r="AH203" s="809"/>
      <c r="AI203" s="809"/>
      <c r="AJ203" s="809"/>
      <c r="AK203" s="809"/>
      <c r="AL203" s="809"/>
      <c r="AM203" s="809"/>
      <c r="AN203" s="809"/>
    </row>
    <row r="204" spans="1:40" s="808" customFormat="1">
      <c r="A204" s="789"/>
      <c r="B204" s="821"/>
      <c r="C204" s="67"/>
      <c r="D204" s="810"/>
      <c r="E204" s="809"/>
      <c r="F204" s="809"/>
      <c r="G204" s="809"/>
      <c r="H204" s="809"/>
      <c r="I204" s="809"/>
      <c r="J204" s="809"/>
      <c r="K204" s="809"/>
      <c r="L204" s="809"/>
      <c r="M204" s="809"/>
      <c r="N204" s="809"/>
      <c r="O204" s="809"/>
      <c r="P204" s="809"/>
      <c r="Q204" s="809"/>
      <c r="R204" s="809"/>
      <c r="S204" s="809"/>
      <c r="T204" s="809"/>
      <c r="U204" s="809"/>
      <c r="V204" s="809"/>
      <c r="W204" s="809"/>
      <c r="X204" s="809"/>
      <c r="Y204" s="809"/>
      <c r="Z204" s="809"/>
      <c r="AA204" s="809"/>
      <c r="AB204" s="809"/>
      <c r="AC204" s="809"/>
      <c r="AD204" s="809"/>
      <c r="AE204" s="809"/>
      <c r="AF204" s="809"/>
      <c r="AG204" s="809"/>
      <c r="AH204" s="809"/>
      <c r="AI204" s="809"/>
      <c r="AJ204" s="809"/>
      <c r="AK204" s="809"/>
      <c r="AL204" s="809"/>
      <c r="AM204" s="809"/>
      <c r="AN204" s="809"/>
    </row>
    <row r="205" spans="1:40" s="808" customFormat="1">
      <c r="A205" s="789"/>
      <c r="B205" s="821"/>
      <c r="C205" s="67"/>
      <c r="D205" s="810"/>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809"/>
      <c r="AI205" s="809"/>
      <c r="AJ205" s="809"/>
      <c r="AK205" s="809"/>
      <c r="AL205" s="809"/>
      <c r="AM205" s="809"/>
      <c r="AN205" s="809"/>
    </row>
    <row r="206" spans="1:40" s="808" customFormat="1">
      <c r="A206" s="789"/>
      <c r="B206" s="821"/>
      <c r="C206" s="67"/>
      <c r="D206" s="810"/>
      <c r="E206" s="809"/>
      <c r="F206" s="809"/>
      <c r="G206" s="809"/>
      <c r="H206" s="809"/>
      <c r="I206" s="809"/>
      <c r="J206" s="809"/>
      <c r="K206" s="809"/>
      <c r="L206" s="809"/>
      <c r="M206" s="809"/>
      <c r="N206" s="809"/>
      <c r="O206" s="809"/>
      <c r="P206" s="809"/>
      <c r="Q206" s="809"/>
      <c r="R206" s="809"/>
      <c r="S206" s="809"/>
      <c r="T206" s="809"/>
      <c r="U206" s="809"/>
      <c r="V206" s="809"/>
      <c r="W206" s="809"/>
      <c r="X206" s="809"/>
      <c r="Y206" s="809"/>
      <c r="Z206" s="809"/>
      <c r="AA206" s="809"/>
      <c r="AB206" s="809"/>
      <c r="AC206" s="809"/>
      <c r="AD206" s="809"/>
      <c r="AE206" s="809"/>
      <c r="AF206" s="809"/>
      <c r="AG206" s="809"/>
      <c r="AH206" s="809"/>
      <c r="AI206" s="809"/>
      <c r="AJ206" s="809"/>
      <c r="AK206" s="809"/>
      <c r="AL206" s="809"/>
      <c r="AM206" s="809"/>
      <c r="AN206" s="809"/>
    </row>
    <row r="207" spans="1:40" s="808" customFormat="1" ht="36" customHeight="1">
      <c r="A207" s="212"/>
      <c r="B207" s="197" t="s">
        <v>568</v>
      </c>
      <c r="C207" s="213"/>
      <c r="D207" s="824"/>
      <c r="E207" s="809"/>
      <c r="F207" s="809"/>
      <c r="G207" s="809"/>
      <c r="H207" s="809"/>
      <c r="I207" s="809"/>
      <c r="J207" s="809"/>
      <c r="K207" s="809"/>
      <c r="L207" s="809"/>
      <c r="M207" s="809"/>
      <c r="N207" s="809"/>
      <c r="O207" s="809"/>
      <c r="P207" s="809"/>
      <c r="Q207" s="809"/>
      <c r="R207" s="809"/>
      <c r="S207" s="809"/>
      <c r="T207" s="809"/>
      <c r="U207" s="809"/>
      <c r="V207" s="809"/>
      <c r="W207" s="809"/>
      <c r="X207" s="809"/>
      <c r="Y207" s="809"/>
      <c r="Z207" s="809"/>
      <c r="AA207" s="809"/>
      <c r="AB207" s="809"/>
      <c r="AC207" s="809"/>
      <c r="AD207" s="809"/>
      <c r="AE207" s="809"/>
      <c r="AF207" s="809"/>
      <c r="AG207" s="809"/>
      <c r="AH207" s="809"/>
      <c r="AI207" s="809"/>
      <c r="AJ207" s="809"/>
      <c r="AK207" s="809"/>
      <c r="AL207" s="809"/>
      <c r="AM207" s="809"/>
      <c r="AN207" s="809"/>
    </row>
    <row r="208" spans="1:40" s="808" customFormat="1">
      <c r="A208" s="789"/>
      <c r="B208" s="821"/>
      <c r="C208" s="67"/>
      <c r="D208" s="810"/>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809"/>
      <c r="AG208" s="809"/>
      <c r="AH208" s="809"/>
      <c r="AI208" s="809"/>
      <c r="AJ208" s="809"/>
      <c r="AK208" s="809"/>
      <c r="AL208" s="809"/>
      <c r="AM208" s="809"/>
      <c r="AN208" s="809"/>
    </row>
    <row r="209" spans="1:40" s="808" customFormat="1" ht="15">
      <c r="A209" s="1133"/>
      <c r="B209" s="182" t="s">
        <v>933</v>
      </c>
      <c r="C209" s="207"/>
      <c r="D209" s="815"/>
      <c r="E209" s="809"/>
      <c r="F209" s="809"/>
      <c r="G209" s="809"/>
      <c r="H209" s="809"/>
      <c r="I209" s="809"/>
      <c r="J209" s="809"/>
      <c r="K209" s="809"/>
      <c r="L209" s="809"/>
      <c r="M209" s="809"/>
      <c r="N209" s="809"/>
      <c r="O209" s="809"/>
      <c r="P209" s="809"/>
      <c r="Q209" s="809"/>
      <c r="R209" s="809"/>
      <c r="S209" s="809"/>
      <c r="T209" s="809"/>
      <c r="U209" s="809"/>
      <c r="V209" s="809"/>
      <c r="W209" s="809"/>
      <c r="X209" s="809"/>
      <c r="Y209" s="809"/>
      <c r="Z209" s="809"/>
      <c r="AA209" s="809"/>
      <c r="AB209" s="809"/>
      <c r="AC209" s="809"/>
      <c r="AD209" s="809"/>
      <c r="AE209" s="809"/>
      <c r="AF209" s="809"/>
      <c r="AG209" s="809"/>
      <c r="AH209" s="809"/>
      <c r="AI209" s="809"/>
      <c r="AJ209" s="809"/>
      <c r="AK209" s="809"/>
      <c r="AL209" s="809"/>
      <c r="AM209" s="809"/>
      <c r="AN209" s="809"/>
    </row>
    <row r="210" spans="1:40" s="808" customFormat="1" ht="15" thickBot="1">
      <c r="A210" s="789"/>
      <c r="B210" s="821"/>
      <c r="C210" s="203"/>
      <c r="D210" s="810"/>
      <c r="E210" s="809"/>
      <c r="F210" s="809"/>
      <c r="G210" s="809"/>
      <c r="H210" s="809"/>
      <c r="I210" s="809"/>
      <c r="J210" s="809"/>
      <c r="K210" s="809"/>
      <c r="L210" s="809"/>
      <c r="M210" s="809"/>
      <c r="N210" s="809"/>
      <c r="O210" s="809"/>
      <c r="P210" s="809"/>
      <c r="Q210" s="809"/>
      <c r="R210" s="809"/>
      <c r="S210" s="809"/>
      <c r="T210" s="809"/>
      <c r="U210" s="809"/>
      <c r="V210" s="809"/>
      <c r="W210" s="809"/>
      <c r="X210" s="809"/>
      <c r="Y210" s="809"/>
      <c r="Z210" s="809"/>
      <c r="AA210" s="809"/>
      <c r="AB210" s="809"/>
      <c r="AC210" s="809"/>
      <c r="AD210" s="809"/>
      <c r="AE210" s="809"/>
      <c r="AF210" s="809"/>
      <c r="AG210" s="809"/>
      <c r="AH210" s="809"/>
      <c r="AI210" s="809"/>
      <c r="AJ210" s="809"/>
      <c r="AK210" s="809"/>
      <c r="AL210" s="809"/>
      <c r="AM210" s="809"/>
      <c r="AN210" s="809"/>
    </row>
    <row r="211" spans="1:40" s="808" customFormat="1" ht="15" thickBot="1">
      <c r="A211" s="179"/>
      <c r="B211" s="180" t="s">
        <v>549</v>
      </c>
      <c r="C211" s="202"/>
      <c r="D211" s="811"/>
      <c r="E211" s="809"/>
      <c r="F211" s="809"/>
      <c r="G211" s="809"/>
      <c r="H211" s="809"/>
      <c r="I211" s="809"/>
      <c r="J211" s="809"/>
      <c r="K211" s="809"/>
      <c r="L211" s="809"/>
      <c r="M211" s="809"/>
      <c r="N211" s="809"/>
      <c r="O211" s="809"/>
      <c r="P211" s="809"/>
      <c r="Q211" s="809"/>
      <c r="R211" s="809"/>
      <c r="S211" s="809"/>
      <c r="T211" s="809"/>
      <c r="U211" s="809"/>
      <c r="V211" s="809"/>
      <c r="W211" s="809"/>
      <c r="X211" s="809"/>
      <c r="Y211" s="809"/>
      <c r="Z211" s="809"/>
      <c r="AA211" s="809"/>
      <c r="AB211" s="809"/>
      <c r="AC211" s="809"/>
      <c r="AD211" s="809"/>
      <c r="AE211" s="809"/>
      <c r="AF211" s="809"/>
      <c r="AG211" s="809"/>
      <c r="AH211" s="809"/>
      <c r="AI211" s="809"/>
      <c r="AJ211" s="809"/>
      <c r="AK211" s="809"/>
      <c r="AL211" s="809"/>
      <c r="AM211" s="809"/>
      <c r="AN211" s="809"/>
    </row>
    <row r="212" spans="1:40" s="808" customFormat="1" outlineLevel="1">
      <c r="A212" s="789">
        <v>4070</v>
      </c>
      <c r="B212" s="816" t="s">
        <v>237</v>
      </c>
      <c r="C212" s="369">
        <v>222463</v>
      </c>
      <c r="D212" s="810"/>
      <c r="E212" s="809"/>
      <c r="F212" s="809"/>
      <c r="G212" s="809"/>
      <c r="H212" s="809"/>
      <c r="I212" s="809"/>
      <c r="J212" s="809"/>
      <c r="K212" s="809"/>
      <c r="L212" s="809"/>
      <c r="M212" s="809"/>
      <c r="N212" s="809"/>
      <c r="O212" s="809"/>
      <c r="P212" s="809"/>
      <c r="Q212" s="809"/>
      <c r="R212" s="809"/>
      <c r="S212" s="809"/>
      <c r="T212" s="809"/>
      <c r="U212" s="809"/>
      <c r="V212" s="809"/>
      <c r="W212" s="809"/>
      <c r="X212" s="809"/>
      <c r="Y212" s="809"/>
      <c r="Z212" s="809"/>
      <c r="AA212" s="809"/>
      <c r="AB212" s="809"/>
      <c r="AC212" s="809"/>
      <c r="AD212" s="809"/>
      <c r="AE212" s="809"/>
      <c r="AF212" s="809"/>
      <c r="AG212" s="809"/>
      <c r="AH212" s="809"/>
      <c r="AI212" s="809"/>
      <c r="AJ212" s="809"/>
      <c r="AK212" s="809"/>
      <c r="AL212" s="809"/>
      <c r="AM212" s="809"/>
      <c r="AN212" s="809"/>
    </row>
    <row r="213" spans="1:40" s="808" customFormat="1" outlineLevel="1">
      <c r="A213" s="789">
        <v>4080</v>
      </c>
      <c r="B213" s="810" t="s">
        <v>238</v>
      </c>
      <c r="C213" s="369">
        <v>21000</v>
      </c>
      <c r="D213" s="810"/>
      <c r="E213" s="809"/>
      <c r="F213" s="809"/>
      <c r="G213" s="809"/>
      <c r="H213" s="809"/>
      <c r="I213" s="809"/>
      <c r="J213" s="809"/>
      <c r="K213" s="809"/>
      <c r="L213" s="809"/>
      <c r="M213" s="809"/>
      <c r="N213" s="809"/>
      <c r="O213" s="809"/>
      <c r="P213" s="809"/>
      <c r="Q213" s="809"/>
      <c r="R213" s="809"/>
      <c r="S213" s="809"/>
      <c r="T213" s="809"/>
      <c r="U213" s="809"/>
      <c r="V213" s="809"/>
      <c r="W213" s="809"/>
      <c r="X213" s="809"/>
      <c r="Y213" s="809"/>
      <c r="Z213" s="809"/>
      <c r="AA213" s="809"/>
      <c r="AB213" s="809"/>
      <c r="AC213" s="809"/>
      <c r="AD213" s="809"/>
      <c r="AE213" s="809"/>
      <c r="AF213" s="809"/>
      <c r="AG213" s="809"/>
      <c r="AH213" s="809"/>
      <c r="AI213" s="809"/>
      <c r="AJ213" s="809"/>
      <c r="AK213" s="809"/>
      <c r="AL213" s="809"/>
      <c r="AM213" s="809"/>
      <c r="AN213" s="809"/>
    </row>
    <row r="214" spans="1:40" s="808" customFormat="1" outlineLevel="1">
      <c r="A214" s="789">
        <v>4033</v>
      </c>
      <c r="B214" s="810" t="s">
        <v>225</v>
      </c>
      <c r="C214" s="369">
        <v>0</v>
      </c>
      <c r="D214" s="810"/>
      <c r="E214" s="809"/>
      <c r="F214" s="809"/>
      <c r="G214" s="809"/>
      <c r="H214" s="809"/>
      <c r="I214" s="809"/>
      <c r="J214" s="809"/>
      <c r="K214" s="809"/>
      <c r="L214" s="809"/>
      <c r="M214" s="809"/>
      <c r="N214" s="809"/>
      <c r="O214" s="809"/>
      <c r="P214" s="809"/>
      <c r="Q214" s="809"/>
      <c r="R214" s="809"/>
      <c r="S214" s="809"/>
      <c r="T214" s="809"/>
      <c r="U214" s="809"/>
      <c r="V214" s="809"/>
      <c r="W214" s="809"/>
      <c r="X214" s="809"/>
      <c r="Y214" s="809"/>
      <c r="Z214" s="809"/>
      <c r="AA214" s="809"/>
      <c r="AB214" s="809"/>
      <c r="AC214" s="809"/>
      <c r="AD214" s="809"/>
      <c r="AE214" s="809"/>
      <c r="AF214" s="809"/>
      <c r="AG214" s="809"/>
      <c r="AH214" s="809"/>
      <c r="AI214" s="809"/>
      <c r="AJ214" s="809"/>
      <c r="AK214" s="809"/>
      <c r="AL214" s="809"/>
      <c r="AM214" s="809"/>
      <c r="AN214" s="809"/>
    </row>
    <row r="215" spans="1:40" s="808" customFormat="1" ht="15" outlineLevel="1" thickBot="1">
      <c r="A215" s="789">
        <v>4023</v>
      </c>
      <c r="B215" s="807" t="s">
        <v>220</v>
      </c>
      <c r="C215" s="378">
        <v>0</v>
      </c>
      <c r="D215" s="810"/>
      <c r="E215" s="809"/>
      <c r="F215" s="809"/>
      <c r="G215" s="809"/>
      <c r="H215" s="809"/>
      <c r="I215" s="809"/>
      <c r="J215" s="809"/>
      <c r="K215" s="809"/>
      <c r="L215" s="809"/>
      <c r="M215" s="809"/>
      <c r="N215" s="809"/>
      <c r="O215" s="809"/>
      <c r="P215" s="809"/>
      <c r="Q215" s="809"/>
      <c r="R215" s="809"/>
      <c r="S215" s="809"/>
      <c r="T215" s="809"/>
      <c r="U215" s="809"/>
      <c r="V215" s="809"/>
      <c r="W215" s="809"/>
      <c r="X215" s="809"/>
      <c r="Y215" s="809"/>
      <c r="Z215" s="809"/>
      <c r="AA215" s="809"/>
      <c r="AB215" s="809"/>
      <c r="AC215" s="809"/>
      <c r="AD215" s="809"/>
      <c r="AE215" s="809"/>
      <c r="AF215" s="809"/>
      <c r="AG215" s="809"/>
      <c r="AH215" s="809"/>
      <c r="AI215" s="809"/>
      <c r="AJ215" s="809"/>
      <c r="AK215" s="809"/>
      <c r="AL215" s="809"/>
      <c r="AM215" s="809"/>
      <c r="AN215" s="809"/>
    </row>
    <row r="216" spans="1:40" s="808" customFormat="1">
      <c r="A216" s="805"/>
      <c r="B216" s="954" t="s">
        <v>550</v>
      </c>
      <c r="C216" s="373">
        <v>243463</v>
      </c>
      <c r="D216" s="816"/>
      <c r="E216" s="809"/>
      <c r="F216" s="809"/>
      <c r="G216" s="809"/>
      <c r="H216" s="809"/>
      <c r="I216" s="809"/>
      <c r="J216" s="809"/>
      <c r="K216" s="809"/>
      <c r="L216" s="809"/>
      <c r="M216" s="809"/>
      <c r="N216" s="809"/>
      <c r="O216" s="809"/>
      <c r="P216" s="809"/>
      <c r="Q216" s="809"/>
      <c r="R216" s="809"/>
      <c r="S216" s="809"/>
      <c r="T216" s="809"/>
      <c r="U216" s="809"/>
      <c r="V216" s="809"/>
      <c r="W216" s="809"/>
      <c r="X216" s="809"/>
      <c r="Y216" s="809"/>
      <c r="Z216" s="809"/>
      <c r="AA216" s="809"/>
      <c r="AB216" s="809"/>
      <c r="AC216" s="809"/>
      <c r="AD216" s="809"/>
      <c r="AE216" s="809"/>
      <c r="AF216" s="809"/>
      <c r="AG216" s="809"/>
      <c r="AH216" s="809"/>
      <c r="AI216" s="809"/>
      <c r="AJ216" s="809"/>
      <c r="AK216" s="809"/>
      <c r="AL216" s="809"/>
      <c r="AM216" s="809"/>
      <c r="AN216" s="809"/>
    </row>
    <row r="217" spans="1:40" s="808" customFormat="1" ht="15" thickBot="1">
      <c r="A217" s="789"/>
      <c r="B217" s="828"/>
      <c r="C217" s="378"/>
      <c r="D217" s="931"/>
      <c r="E217" s="809"/>
      <c r="F217" s="809"/>
      <c r="G217" s="809"/>
      <c r="H217" s="809"/>
      <c r="I217" s="809"/>
      <c r="J217" s="809"/>
      <c r="K217" s="809"/>
      <c r="L217" s="809"/>
      <c r="M217" s="809"/>
      <c r="N217" s="809"/>
      <c r="O217" s="809"/>
      <c r="P217" s="809"/>
      <c r="Q217" s="809"/>
      <c r="R217" s="809"/>
      <c r="S217" s="809"/>
      <c r="T217" s="809"/>
      <c r="U217" s="809"/>
      <c r="V217" s="809"/>
      <c r="W217" s="809"/>
      <c r="X217" s="809"/>
      <c r="Y217" s="809"/>
      <c r="Z217" s="809"/>
      <c r="AA217" s="809"/>
      <c r="AB217" s="809"/>
      <c r="AC217" s="809"/>
      <c r="AD217" s="809"/>
      <c r="AE217" s="809"/>
      <c r="AF217" s="809"/>
      <c r="AG217" s="809"/>
      <c r="AH217" s="809"/>
      <c r="AI217" s="809"/>
      <c r="AJ217" s="809"/>
      <c r="AK217" s="809"/>
      <c r="AL217" s="809"/>
      <c r="AM217" s="809"/>
      <c r="AN217" s="809"/>
    </row>
    <row r="218" spans="1:40" s="6" customFormat="1" ht="15.75" thickBot="1">
      <c r="A218" s="191"/>
      <c r="B218" s="192" t="s">
        <v>569</v>
      </c>
      <c r="C218" s="373">
        <v>243463</v>
      </c>
      <c r="D218" s="814"/>
    </row>
    <row r="219" spans="1:40" s="808" customFormat="1">
      <c r="A219" s="789"/>
      <c r="B219" s="821"/>
      <c r="C219" s="208"/>
      <c r="D219" s="810"/>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809"/>
      <c r="AA219" s="809"/>
      <c r="AB219" s="809"/>
      <c r="AC219" s="809"/>
      <c r="AD219" s="809"/>
      <c r="AE219" s="809"/>
      <c r="AF219" s="809"/>
      <c r="AG219" s="809"/>
      <c r="AH219" s="809"/>
      <c r="AI219" s="809"/>
      <c r="AJ219" s="809"/>
      <c r="AK219" s="809"/>
      <c r="AL219" s="809"/>
      <c r="AM219" s="809"/>
      <c r="AN219" s="809"/>
    </row>
    <row r="220" spans="1:40" s="808" customFormat="1" ht="15">
      <c r="A220" s="1133"/>
      <c r="B220" s="182" t="s">
        <v>934</v>
      </c>
      <c r="C220" s="207"/>
      <c r="D220" s="815"/>
      <c r="E220" s="809"/>
      <c r="F220" s="809"/>
      <c r="G220" s="809"/>
      <c r="H220" s="809"/>
      <c r="I220" s="809"/>
      <c r="J220" s="809"/>
      <c r="K220" s="809"/>
      <c r="L220" s="809"/>
      <c r="M220" s="809"/>
      <c r="N220" s="809"/>
      <c r="O220" s="809"/>
      <c r="P220" s="809"/>
      <c r="Q220" s="809"/>
      <c r="R220" s="809"/>
      <c r="S220" s="809"/>
      <c r="T220" s="809"/>
      <c r="U220" s="809"/>
      <c r="V220" s="809"/>
      <c r="W220" s="809"/>
      <c r="X220" s="809"/>
      <c r="Y220" s="809"/>
      <c r="Z220" s="809"/>
      <c r="AA220" s="809"/>
      <c r="AB220" s="809"/>
      <c r="AC220" s="809"/>
      <c r="AD220" s="809"/>
      <c r="AE220" s="809"/>
      <c r="AF220" s="809"/>
      <c r="AG220" s="809"/>
      <c r="AH220" s="809"/>
      <c r="AI220" s="809"/>
      <c r="AJ220" s="809"/>
      <c r="AK220" s="809"/>
      <c r="AL220" s="809"/>
      <c r="AM220" s="809"/>
      <c r="AN220" s="809"/>
    </row>
    <row r="221" spans="1:40" s="808" customFormat="1" ht="15.75" thickBot="1">
      <c r="A221" s="789"/>
      <c r="B221" s="63"/>
      <c r="C221" s="203"/>
      <c r="D221" s="810"/>
      <c r="E221" s="809"/>
      <c r="F221" s="809"/>
      <c r="G221" s="809"/>
      <c r="H221" s="809"/>
      <c r="I221" s="809"/>
      <c r="J221" s="809"/>
      <c r="K221" s="809"/>
      <c r="L221" s="809"/>
      <c r="M221" s="809"/>
      <c r="N221" s="809"/>
      <c r="O221" s="809"/>
      <c r="P221" s="809"/>
      <c r="Q221" s="809"/>
      <c r="R221" s="809"/>
      <c r="S221" s="809"/>
      <c r="T221" s="809"/>
      <c r="U221" s="809"/>
      <c r="V221" s="809"/>
      <c r="W221" s="809"/>
      <c r="X221" s="809"/>
      <c r="Y221" s="809"/>
      <c r="Z221" s="809"/>
      <c r="AA221" s="809"/>
      <c r="AB221" s="809"/>
      <c r="AC221" s="809"/>
      <c r="AD221" s="809"/>
      <c r="AE221" s="809"/>
      <c r="AF221" s="809"/>
      <c r="AG221" s="809"/>
      <c r="AH221" s="809"/>
      <c r="AI221" s="809"/>
      <c r="AJ221" s="809"/>
      <c r="AK221" s="809"/>
      <c r="AL221" s="809"/>
      <c r="AM221" s="809"/>
      <c r="AN221" s="809"/>
    </row>
    <row r="222" spans="1:40" s="808" customFormat="1" ht="15" thickBot="1">
      <c r="A222" s="179"/>
      <c r="B222" s="180" t="s">
        <v>555</v>
      </c>
      <c r="C222" s="202"/>
      <c r="D222" s="811"/>
      <c r="E222" s="809"/>
      <c r="F222" s="809"/>
      <c r="G222" s="809"/>
      <c r="H222" s="809"/>
      <c r="I222" s="809"/>
      <c r="J222" s="809"/>
      <c r="K222" s="809"/>
      <c r="L222" s="809"/>
      <c r="M222" s="809"/>
      <c r="N222" s="809"/>
      <c r="O222" s="809"/>
      <c r="P222" s="809"/>
      <c r="Q222" s="809"/>
      <c r="R222" s="809"/>
      <c r="S222" s="809"/>
      <c r="T222" s="809"/>
      <c r="U222" s="809"/>
      <c r="V222" s="809"/>
      <c r="W222" s="809"/>
      <c r="X222" s="809"/>
      <c r="Y222" s="809"/>
      <c r="Z222" s="809"/>
      <c r="AA222" s="809"/>
      <c r="AB222" s="809"/>
      <c r="AC222" s="809"/>
      <c r="AD222" s="809"/>
      <c r="AE222" s="809"/>
      <c r="AF222" s="809"/>
      <c r="AG222" s="809"/>
      <c r="AH222" s="809"/>
      <c r="AI222" s="809"/>
      <c r="AJ222" s="809"/>
      <c r="AK222" s="809"/>
      <c r="AL222" s="809"/>
      <c r="AM222" s="809"/>
      <c r="AN222" s="809"/>
    </row>
    <row r="223" spans="1:40" s="808" customFormat="1" outlineLevel="1">
      <c r="A223" s="789">
        <v>7700</v>
      </c>
      <c r="B223" s="816" t="s">
        <v>515</v>
      </c>
      <c r="C223" s="369">
        <v>192538.97</v>
      </c>
      <c r="D223" s="810"/>
      <c r="E223" s="809"/>
      <c r="F223" s="809"/>
      <c r="G223" s="817"/>
      <c r="H223" s="817"/>
      <c r="I223" s="809"/>
      <c r="J223" s="250"/>
      <c r="K223" s="250"/>
      <c r="L223" s="809"/>
      <c r="M223" s="809"/>
      <c r="N223" s="809"/>
      <c r="O223" s="809"/>
      <c r="P223" s="809"/>
      <c r="Q223" s="809"/>
      <c r="R223" s="809"/>
      <c r="S223" s="809"/>
      <c r="T223" s="809"/>
      <c r="U223" s="809"/>
      <c r="V223" s="809"/>
      <c r="W223" s="809"/>
      <c r="X223" s="809"/>
      <c r="Y223" s="809"/>
      <c r="Z223" s="809"/>
      <c r="AA223" s="809"/>
      <c r="AB223" s="809"/>
      <c r="AC223" s="809"/>
      <c r="AD223" s="809"/>
      <c r="AE223" s="809"/>
      <c r="AF223" s="809"/>
      <c r="AG223" s="809"/>
      <c r="AH223" s="809"/>
      <c r="AI223" s="809"/>
      <c r="AJ223" s="809"/>
      <c r="AK223" s="809"/>
      <c r="AL223" s="809"/>
      <c r="AM223" s="809"/>
      <c r="AN223" s="809"/>
    </row>
    <row r="224" spans="1:40" s="808" customFormat="1" outlineLevel="1">
      <c r="A224" s="789">
        <v>7701</v>
      </c>
      <c r="B224" s="807" t="s">
        <v>516</v>
      </c>
      <c r="C224" s="369">
        <v>20545.490093799999</v>
      </c>
      <c r="D224" s="810"/>
      <c r="E224" s="809"/>
      <c r="F224" s="809"/>
      <c r="G224" s="817"/>
      <c r="H224" s="809"/>
      <c r="I224" s="809"/>
      <c r="J224" s="809"/>
      <c r="K224" s="251"/>
      <c r="L224" s="809"/>
      <c r="M224" s="809"/>
      <c r="N224" s="809"/>
      <c r="O224" s="809"/>
      <c r="P224" s="809"/>
      <c r="Q224" s="809"/>
      <c r="R224" s="809"/>
      <c r="S224" s="809"/>
      <c r="T224" s="809"/>
      <c r="U224" s="809"/>
      <c r="V224" s="809"/>
      <c r="W224" s="809"/>
      <c r="X224" s="809"/>
      <c r="Y224" s="809"/>
      <c r="Z224" s="809"/>
      <c r="AA224" s="809"/>
      <c r="AB224" s="809"/>
      <c r="AC224" s="809"/>
      <c r="AD224" s="809"/>
      <c r="AE224" s="809"/>
      <c r="AF224" s="809"/>
      <c r="AG224" s="809"/>
      <c r="AH224" s="809"/>
      <c r="AI224" s="809"/>
      <c r="AJ224" s="809"/>
      <c r="AK224" s="809"/>
      <c r="AL224" s="809"/>
      <c r="AM224" s="809"/>
      <c r="AN224" s="809"/>
    </row>
    <row r="225" spans="1:40" s="808" customFormat="1" outlineLevel="1">
      <c r="A225" s="789">
        <v>7705</v>
      </c>
      <c r="B225" s="807" t="s">
        <v>682</v>
      </c>
      <c r="C225" s="369">
        <v>18167.759999999998</v>
      </c>
      <c r="D225" s="810"/>
      <c r="E225" s="809"/>
      <c r="F225" s="809"/>
      <c r="G225" s="817"/>
      <c r="H225" s="809"/>
      <c r="I225" s="809"/>
      <c r="J225" s="809"/>
      <c r="K225" s="251"/>
      <c r="L225" s="809"/>
      <c r="M225" s="809"/>
      <c r="N225" s="809"/>
      <c r="O225" s="809"/>
      <c r="P225" s="809"/>
      <c r="Q225" s="809"/>
      <c r="R225" s="809"/>
      <c r="S225" s="809"/>
      <c r="T225" s="809"/>
      <c r="U225" s="809"/>
      <c r="V225" s="809"/>
      <c r="W225" s="809"/>
      <c r="X225" s="809"/>
      <c r="Y225" s="809"/>
      <c r="Z225" s="809"/>
      <c r="AA225" s="809"/>
      <c r="AB225" s="809"/>
      <c r="AC225" s="809"/>
      <c r="AD225" s="809"/>
      <c r="AE225" s="809"/>
      <c r="AF225" s="809"/>
      <c r="AG225" s="809"/>
      <c r="AH225" s="809"/>
      <c r="AI225" s="809"/>
      <c r="AJ225" s="809"/>
      <c r="AK225" s="809"/>
      <c r="AL225" s="809"/>
      <c r="AM225" s="809"/>
      <c r="AN225" s="809"/>
    </row>
    <row r="226" spans="1:40" s="808" customFormat="1" ht="15" outlineLevel="1" thickBot="1">
      <c r="A226" s="789">
        <v>7706</v>
      </c>
      <c r="B226" s="807" t="s">
        <v>681</v>
      </c>
      <c r="C226" s="369">
        <v>1750.7903856</v>
      </c>
      <c r="D226" s="810"/>
      <c r="E226" s="809"/>
      <c r="F226" s="809"/>
      <c r="G226" s="817"/>
      <c r="H226" s="809"/>
      <c r="I226" s="809"/>
      <c r="J226" s="809"/>
      <c r="K226" s="251"/>
      <c r="L226" s="809"/>
      <c r="M226" s="809"/>
      <c r="N226" s="809"/>
      <c r="O226" s="809"/>
      <c r="P226" s="809"/>
      <c r="Q226" s="809"/>
      <c r="R226" s="809"/>
      <c r="S226" s="809"/>
      <c r="T226" s="809"/>
      <c r="U226" s="809"/>
      <c r="V226" s="809"/>
      <c r="W226" s="809"/>
      <c r="X226" s="809"/>
      <c r="Y226" s="809"/>
      <c r="Z226" s="809"/>
      <c r="AA226" s="809"/>
      <c r="AB226" s="809"/>
      <c r="AC226" s="809"/>
      <c r="AD226" s="809"/>
      <c r="AE226" s="809"/>
      <c r="AF226" s="809"/>
      <c r="AG226" s="809"/>
      <c r="AH226" s="809"/>
      <c r="AI226" s="809"/>
      <c r="AJ226" s="809"/>
      <c r="AK226" s="809"/>
      <c r="AL226" s="809"/>
      <c r="AM226" s="809"/>
      <c r="AN226" s="809"/>
    </row>
    <row r="227" spans="1:40" s="808" customFormat="1">
      <c r="A227" s="805"/>
      <c r="B227" s="954" t="s">
        <v>550</v>
      </c>
      <c r="C227" s="374">
        <v>233003.01047940002</v>
      </c>
      <c r="D227" s="816"/>
      <c r="E227" s="809"/>
      <c r="F227" s="809"/>
      <c r="G227" s="809"/>
      <c r="H227" s="809"/>
      <c r="I227" s="809"/>
      <c r="J227" s="817"/>
      <c r="K227" s="809"/>
      <c r="L227" s="809"/>
      <c r="M227" s="809"/>
      <c r="N227" s="809"/>
      <c r="O227" s="809"/>
      <c r="P227" s="809"/>
      <c r="Q227" s="809"/>
      <c r="R227" s="809"/>
      <c r="S227" s="809"/>
      <c r="T227" s="809"/>
      <c r="U227" s="809"/>
      <c r="V227" s="809"/>
      <c r="W227" s="809"/>
      <c r="X227" s="809"/>
      <c r="Y227" s="809"/>
      <c r="Z227" s="809"/>
      <c r="AA227" s="809"/>
      <c r="AB227" s="809"/>
      <c r="AC227" s="809"/>
      <c r="AD227" s="809"/>
      <c r="AE227" s="809"/>
      <c r="AF227" s="809"/>
      <c r="AG227" s="809"/>
      <c r="AH227" s="809"/>
      <c r="AI227" s="809"/>
      <c r="AJ227" s="809"/>
      <c r="AK227" s="809"/>
      <c r="AL227" s="809"/>
      <c r="AM227" s="809"/>
      <c r="AN227" s="809"/>
    </row>
    <row r="228" spans="1:40" s="808" customFormat="1" ht="15" thickBot="1">
      <c r="A228" s="789"/>
      <c r="B228" s="828"/>
      <c r="C228" s="926"/>
      <c r="D228" s="810"/>
      <c r="E228" s="809"/>
      <c r="F228" s="809"/>
      <c r="G228" s="250"/>
      <c r="H228" s="809"/>
      <c r="I228" s="809"/>
      <c r="J228" s="809"/>
      <c r="K228" s="809"/>
      <c r="L228" s="809"/>
      <c r="M228" s="809"/>
      <c r="N228" s="809"/>
      <c r="O228" s="809"/>
      <c r="P228" s="809"/>
      <c r="Q228" s="809"/>
      <c r="R228" s="809"/>
      <c r="S228" s="809"/>
      <c r="T228" s="809"/>
      <c r="U228" s="809"/>
      <c r="V228" s="809"/>
      <c r="W228" s="809"/>
      <c r="X228" s="809"/>
      <c r="Y228" s="809"/>
      <c r="Z228" s="809"/>
      <c r="AA228" s="809"/>
      <c r="AB228" s="809"/>
      <c r="AC228" s="809"/>
      <c r="AD228" s="809"/>
      <c r="AE228" s="809"/>
      <c r="AF228" s="809"/>
      <c r="AG228" s="809"/>
      <c r="AH228" s="809"/>
      <c r="AI228" s="809"/>
      <c r="AJ228" s="809"/>
      <c r="AK228" s="809"/>
      <c r="AL228" s="809"/>
      <c r="AM228" s="809"/>
      <c r="AN228" s="809"/>
    </row>
    <row r="229" spans="1:40" s="808" customFormat="1" ht="15" thickBot="1">
      <c r="A229" s="179"/>
      <c r="B229" s="180" t="s">
        <v>556</v>
      </c>
      <c r="C229" s="181"/>
      <c r="D229" s="811"/>
      <c r="E229" s="809"/>
      <c r="F229" s="809"/>
      <c r="G229" s="809"/>
      <c r="H229" s="809"/>
      <c r="I229" s="809"/>
      <c r="J229" s="809"/>
      <c r="K229" s="809"/>
      <c r="L229" s="809"/>
      <c r="M229" s="809"/>
      <c r="N229" s="809"/>
      <c r="O229" s="809"/>
      <c r="P229" s="809"/>
      <c r="Q229" s="809"/>
      <c r="R229" s="809"/>
      <c r="S229" s="809"/>
      <c r="T229" s="809"/>
      <c r="U229" s="809"/>
      <c r="V229" s="809"/>
      <c r="W229" s="809"/>
      <c r="X229" s="809"/>
      <c r="Y229" s="809"/>
      <c r="Z229" s="809"/>
      <c r="AA229" s="809"/>
      <c r="AB229" s="809"/>
      <c r="AC229" s="809"/>
      <c r="AD229" s="809"/>
      <c r="AE229" s="809"/>
      <c r="AF229" s="809"/>
      <c r="AG229" s="809"/>
      <c r="AH229" s="809"/>
      <c r="AI229" s="809"/>
      <c r="AJ229" s="809"/>
      <c r="AK229" s="809"/>
      <c r="AL229" s="809"/>
      <c r="AM229" s="809"/>
      <c r="AN229" s="809"/>
    </row>
    <row r="230" spans="1:40" s="808" customFormat="1" outlineLevel="1">
      <c r="A230" s="789">
        <v>7715</v>
      </c>
      <c r="B230" s="816" t="s">
        <v>518</v>
      </c>
      <c r="C230" s="369">
        <v>8000</v>
      </c>
      <c r="D230" s="810"/>
      <c r="E230" s="809"/>
      <c r="F230" s="809"/>
      <c r="G230" s="809"/>
      <c r="H230" s="809"/>
      <c r="I230" s="809"/>
      <c r="J230" s="809"/>
      <c r="K230" s="809"/>
      <c r="L230" s="809"/>
      <c r="M230" s="809"/>
      <c r="N230" s="809"/>
      <c r="O230" s="809"/>
      <c r="P230" s="809"/>
      <c r="Q230" s="809"/>
      <c r="R230" s="809"/>
      <c r="S230" s="809"/>
      <c r="T230" s="809"/>
      <c r="U230" s="809"/>
      <c r="V230" s="809"/>
      <c r="W230" s="809"/>
      <c r="X230" s="809"/>
      <c r="Y230" s="809"/>
      <c r="Z230" s="809"/>
      <c r="AA230" s="809"/>
      <c r="AB230" s="809"/>
      <c r="AC230" s="809"/>
      <c r="AD230" s="809"/>
      <c r="AE230" s="809"/>
      <c r="AF230" s="809"/>
      <c r="AG230" s="809"/>
      <c r="AH230" s="809"/>
      <c r="AI230" s="809"/>
      <c r="AJ230" s="809"/>
      <c r="AK230" s="809"/>
      <c r="AL230" s="809"/>
      <c r="AM230" s="809"/>
      <c r="AN230" s="809"/>
    </row>
    <row r="231" spans="1:40" s="808" customFormat="1" outlineLevel="1">
      <c r="A231" s="789">
        <v>7716</v>
      </c>
      <c r="B231" s="810" t="s">
        <v>519</v>
      </c>
      <c r="C231" s="369">
        <v>10396.9</v>
      </c>
      <c r="D231" s="810"/>
      <c r="E231" s="809"/>
      <c r="F231" s="809"/>
      <c r="G231" s="809"/>
      <c r="H231" s="809"/>
      <c r="I231" s="809"/>
      <c r="J231" s="809"/>
      <c r="K231" s="809"/>
      <c r="L231" s="809"/>
      <c r="M231" s="809"/>
      <c r="N231" s="809"/>
      <c r="O231" s="809"/>
      <c r="P231" s="809"/>
      <c r="Q231" s="809"/>
      <c r="R231" s="809"/>
      <c r="S231" s="809"/>
      <c r="T231" s="809"/>
      <c r="U231" s="809"/>
      <c r="V231" s="809"/>
      <c r="W231" s="809"/>
      <c r="X231" s="809"/>
      <c r="Y231" s="809"/>
      <c r="Z231" s="809"/>
      <c r="AA231" s="809"/>
      <c r="AB231" s="809"/>
      <c r="AC231" s="809"/>
      <c r="AD231" s="809"/>
      <c r="AE231" s="809"/>
      <c r="AF231" s="809"/>
      <c r="AG231" s="809"/>
      <c r="AH231" s="809"/>
      <c r="AI231" s="809"/>
      <c r="AJ231" s="809"/>
      <c r="AK231" s="809"/>
      <c r="AL231" s="809"/>
      <c r="AM231" s="809"/>
      <c r="AN231" s="809"/>
    </row>
    <row r="232" spans="1:40" s="808" customFormat="1" ht="15" outlineLevel="1" thickBot="1">
      <c r="A232" s="789">
        <v>7750</v>
      </c>
      <c r="B232" s="807" t="s">
        <v>520</v>
      </c>
      <c r="C232" s="378"/>
      <c r="D232" s="810"/>
      <c r="E232" s="809"/>
      <c r="F232" s="809"/>
      <c r="G232" s="809"/>
      <c r="H232" s="809"/>
      <c r="I232" s="809"/>
      <c r="J232" s="809"/>
      <c r="K232" s="809"/>
      <c r="L232" s="809"/>
      <c r="M232" s="809"/>
      <c r="N232" s="809"/>
      <c r="O232" s="809"/>
      <c r="P232" s="809"/>
      <c r="Q232" s="809"/>
      <c r="R232" s="809"/>
      <c r="S232" s="809"/>
      <c r="T232" s="809"/>
      <c r="U232" s="809"/>
      <c r="V232" s="809"/>
      <c r="W232" s="809"/>
      <c r="X232" s="809"/>
      <c r="Y232" s="809"/>
      <c r="Z232" s="809"/>
      <c r="AA232" s="809"/>
      <c r="AB232" s="809"/>
      <c r="AC232" s="809"/>
      <c r="AD232" s="809"/>
      <c r="AE232" s="809"/>
      <c r="AF232" s="809"/>
      <c r="AG232" s="809"/>
      <c r="AH232" s="809"/>
      <c r="AI232" s="809"/>
      <c r="AJ232" s="809"/>
      <c r="AK232" s="809"/>
      <c r="AL232" s="809"/>
      <c r="AM232" s="809"/>
      <c r="AN232" s="809"/>
    </row>
    <row r="233" spans="1:40" s="808" customFormat="1" ht="15" thickBot="1">
      <c r="A233" s="805"/>
      <c r="B233" s="950" t="s">
        <v>550</v>
      </c>
      <c r="C233" s="383">
        <v>18396.900000000001</v>
      </c>
      <c r="D233" s="816"/>
      <c r="E233" s="809"/>
      <c r="F233" s="809"/>
      <c r="G233" s="809"/>
      <c r="H233" s="809"/>
      <c r="I233" s="809"/>
      <c r="J233" s="809"/>
      <c r="K233" s="809"/>
      <c r="L233" s="809"/>
      <c r="M233" s="809"/>
      <c r="N233" s="809"/>
      <c r="O233" s="809"/>
      <c r="P233" s="809"/>
      <c r="Q233" s="809"/>
      <c r="R233" s="809"/>
      <c r="S233" s="809"/>
      <c r="T233" s="809"/>
      <c r="U233" s="809"/>
      <c r="V233" s="809"/>
      <c r="W233" s="809"/>
      <c r="X233" s="809"/>
      <c r="Y233" s="809"/>
      <c r="Z233" s="809"/>
      <c r="AA233" s="809"/>
      <c r="AB233" s="809"/>
      <c r="AC233" s="809"/>
      <c r="AD233" s="809"/>
      <c r="AE233" s="809"/>
      <c r="AF233" s="809"/>
      <c r="AG233" s="809"/>
      <c r="AH233" s="809"/>
      <c r="AI233" s="809"/>
      <c r="AJ233" s="809"/>
      <c r="AK233" s="809"/>
      <c r="AL233" s="809"/>
      <c r="AM233" s="809"/>
      <c r="AN233" s="809"/>
    </row>
    <row r="234" spans="1:40" s="809" customFormat="1" ht="15" thickBot="1">
      <c r="A234" s="805"/>
      <c r="B234" s="939"/>
      <c r="C234" s="208"/>
      <c r="D234" s="816"/>
    </row>
    <row r="235" spans="1:40" s="6" customFormat="1" ht="15.75" thickBot="1">
      <c r="A235" s="191"/>
      <c r="B235" s="192" t="s">
        <v>570</v>
      </c>
      <c r="C235" s="383">
        <v>251399.91047940002</v>
      </c>
      <c r="D235" s="823"/>
    </row>
    <row r="236" spans="1:40" s="4" customFormat="1" ht="15" thickBot="1">
      <c r="A236" s="789"/>
      <c r="B236" s="64"/>
      <c r="C236" s="67"/>
      <c r="D236" s="81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row>
    <row r="237" spans="1:40" s="6" customFormat="1" ht="36.75" thickBot="1">
      <c r="A237" s="191"/>
      <c r="B237" s="194" t="s">
        <v>571</v>
      </c>
      <c r="C237" s="372">
        <v>-7936.9104794000159</v>
      </c>
      <c r="D237" s="823" t="s">
        <v>1427</v>
      </c>
    </row>
    <row r="238" spans="1:40" s="808" customFormat="1">
      <c r="A238" s="789"/>
      <c r="B238" s="821"/>
      <c r="C238" s="67"/>
      <c r="D238" s="810"/>
      <c r="E238" s="809"/>
      <c r="F238" s="809"/>
      <c r="G238" s="809"/>
      <c r="H238" s="809"/>
      <c r="I238" s="809"/>
      <c r="J238" s="809"/>
      <c r="K238" s="809"/>
      <c r="L238" s="809"/>
      <c r="M238" s="809"/>
      <c r="N238" s="809"/>
      <c r="O238" s="809"/>
      <c r="P238" s="809"/>
      <c r="Q238" s="809"/>
      <c r="R238" s="809"/>
      <c r="S238" s="809"/>
      <c r="T238" s="809"/>
      <c r="U238" s="809"/>
      <c r="V238" s="809"/>
      <c r="W238" s="809"/>
      <c r="X238" s="809"/>
      <c r="Y238" s="809"/>
      <c r="Z238" s="809"/>
      <c r="AA238" s="809"/>
      <c r="AB238" s="809"/>
      <c r="AC238" s="809"/>
      <c r="AD238" s="809"/>
      <c r="AE238" s="809"/>
      <c r="AF238" s="809"/>
      <c r="AG238" s="809"/>
      <c r="AH238" s="809"/>
      <c r="AI238" s="809"/>
      <c r="AJ238" s="809"/>
      <c r="AK238" s="809"/>
      <c r="AL238" s="809"/>
      <c r="AM238" s="809"/>
      <c r="AN238" s="809"/>
    </row>
    <row r="239" spans="1:40" s="808" customFormat="1">
      <c r="A239" s="789"/>
      <c r="B239" s="821"/>
      <c r="C239" s="67"/>
      <c r="D239" s="810"/>
      <c r="E239" s="809"/>
      <c r="F239" s="809"/>
      <c r="G239" s="809"/>
      <c r="H239" s="809"/>
      <c r="I239" s="809"/>
      <c r="J239" s="809"/>
      <c r="K239" s="809"/>
      <c r="L239" s="809"/>
      <c r="M239" s="809"/>
      <c r="N239" s="809"/>
      <c r="O239" s="809"/>
      <c r="P239" s="809"/>
      <c r="Q239" s="809"/>
      <c r="R239" s="809"/>
      <c r="S239" s="809"/>
      <c r="T239" s="809"/>
      <c r="U239" s="809"/>
      <c r="V239" s="809"/>
      <c r="W239" s="809"/>
      <c r="X239" s="809"/>
      <c r="Y239" s="809"/>
      <c r="Z239" s="809"/>
      <c r="AA239" s="809"/>
      <c r="AB239" s="809"/>
      <c r="AC239" s="809"/>
      <c r="AD239" s="809"/>
      <c r="AE239" s="809"/>
      <c r="AF239" s="809"/>
      <c r="AG239" s="809"/>
      <c r="AH239" s="809"/>
      <c r="AI239" s="809"/>
      <c r="AJ239" s="809"/>
      <c r="AK239" s="809"/>
      <c r="AL239" s="809"/>
      <c r="AM239" s="809"/>
      <c r="AN239" s="809"/>
    </row>
    <row r="240" spans="1:40" s="808" customFormat="1" ht="40.5">
      <c r="A240" s="196"/>
      <c r="B240" s="197" t="s">
        <v>572</v>
      </c>
      <c r="C240" s="198"/>
      <c r="D240" s="224"/>
      <c r="E240" s="809"/>
      <c r="F240" s="809"/>
      <c r="G240" s="809"/>
      <c r="H240" s="809"/>
      <c r="I240" s="809"/>
      <c r="J240" s="809"/>
      <c r="K240" s="809"/>
      <c r="L240" s="809"/>
      <c r="M240" s="809"/>
      <c r="N240" s="809"/>
      <c r="O240" s="809"/>
      <c r="P240" s="809"/>
      <c r="Q240" s="809"/>
      <c r="R240" s="809"/>
      <c r="S240" s="809"/>
      <c r="T240" s="809"/>
      <c r="U240" s="809"/>
      <c r="V240" s="809"/>
      <c r="W240" s="809"/>
      <c r="X240" s="809"/>
      <c r="Y240" s="809"/>
      <c r="Z240" s="809"/>
      <c r="AA240" s="809"/>
      <c r="AB240" s="809"/>
      <c r="AC240" s="809"/>
      <c r="AD240" s="809"/>
      <c r="AE240" s="809"/>
      <c r="AF240" s="809"/>
      <c r="AG240" s="809"/>
      <c r="AH240" s="809"/>
      <c r="AI240" s="809"/>
      <c r="AJ240" s="809"/>
      <c r="AK240" s="809"/>
      <c r="AL240" s="809"/>
      <c r="AM240" s="809"/>
      <c r="AN240" s="809"/>
    </row>
    <row r="241" spans="1:40" s="808" customFormat="1">
      <c r="A241" s="789"/>
      <c r="B241" s="821"/>
      <c r="C241" s="67"/>
      <c r="D241" s="810"/>
      <c r="E241" s="809"/>
      <c r="F241" s="809"/>
      <c r="G241" s="809"/>
      <c r="H241" s="809"/>
      <c r="I241" s="809"/>
      <c r="J241" s="809"/>
      <c r="K241" s="809"/>
      <c r="L241" s="809"/>
      <c r="M241" s="809"/>
      <c r="N241" s="809"/>
      <c r="O241" s="809"/>
      <c r="P241" s="809"/>
      <c r="Q241" s="809"/>
      <c r="R241" s="809"/>
      <c r="S241" s="809"/>
      <c r="T241" s="809"/>
      <c r="U241" s="809"/>
      <c r="V241" s="809"/>
      <c r="W241" s="809"/>
      <c r="X241" s="809"/>
      <c r="Y241" s="809"/>
      <c r="Z241" s="809"/>
      <c r="AA241" s="809"/>
      <c r="AB241" s="809"/>
      <c r="AC241" s="809"/>
      <c r="AD241" s="809"/>
      <c r="AE241" s="809"/>
      <c r="AF241" s="809"/>
      <c r="AG241" s="809"/>
      <c r="AH241" s="809"/>
      <c r="AI241" s="809"/>
      <c r="AJ241" s="809"/>
      <c r="AK241" s="809"/>
      <c r="AL241" s="809"/>
      <c r="AM241" s="809"/>
      <c r="AN241" s="809"/>
    </row>
    <row r="242" spans="1:40" s="808" customFormat="1" ht="15">
      <c r="A242" s="1133"/>
      <c r="B242" s="182" t="s">
        <v>936</v>
      </c>
      <c r="C242" s="207"/>
      <c r="D242" s="815"/>
      <c r="E242" s="809"/>
      <c r="F242" s="809"/>
      <c r="G242" s="809"/>
      <c r="H242" s="809"/>
      <c r="I242" s="809"/>
      <c r="J242" s="809"/>
      <c r="K242" s="809"/>
      <c r="L242" s="809"/>
      <c r="M242" s="809"/>
      <c r="N242" s="809"/>
      <c r="O242" s="809"/>
      <c r="P242" s="809"/>
      <c r="Q242" s="809"/>
      <c r="R242" s="809"/>
      <c r="S242" s="809"/>
      <c r="T242" s="809"/>
      <c r="U242" s="809"/>
      <c r="V242" s="809"/>
      <c r="W242" s="809"/>
      <c r="X242" s="809"/>
      <c r="Y242" s="809"/>
      <c r="Z242" s="809"/>
      <c r="AA242" s="809"/>
      <c r="AB242" s="809"/>
      <c r="AC242" s="809"/>
      <c r="AD242" s="809"/>
      <c r="AE242" s="809"/>
      <c r="AF242" s="809"/>
      <c r="AG242" s="809"/>
      <c r="AH242" s="809"/>
      <c r="AI242" s="809"/>
      <c r="AJ242" s="809"/>
      <c r="AK242" s="809"/>
      <c r="AL242" s="809"/>
      <c r="AM242" s="809"/>
      <c r="AN242" s="809"/>
    </row>
    <row r="243" spans="1:40" s="808" customFormat="1" ht="15" thickBot="1">
      <c r="A243" s="789"/>
      <c r="B243" s="821"/>
      <c r="C243" s="203"/>
      <c r="D243" s="810"/>
      <c r="E243" s="809"/>
      <c r="F243" s="809"/>
      <c r="G243" s="809"/>
      <c r="H243" s="809"/>
      <c r="I243" s="809"/>
      <c r="J243" s="809"/>
      <c r="K243" s="809"/>
      <c r="L243" s="809"/>
      <c r="M243" s="809"/>
      <c r="N243" s="809"/>
      <c r="O243" s="809"/>
      <c r="P243" s="809"/>
      <c r="Q243" s="809"/>
      <c r="R243" s="809"/>
      <c r="S243" s="809"/>
      <c r="T243" s="809"/>
      <c r="U243" s="809"/>
      <c r="V243" s="809"/>
      <c r="W243" s="809"/>
      <c r="X243" s="809"/>
      <c r="Y243" s="809"/>
      <c r="Z243" s="809"/>
      <c r="AA243" s="809"/>
      <c r="AB243" s="809"/>
      <c r="AC243" s="809"/>
      <c r="AD243" s="809"/>
      <c r="AE243" s="809"/>
      <c r="AF243" s="809"/>
      <c r="AG243" s="809"/>
      <c r="AH243" s="809"/>
      <c r="AI243" s="809"/>
      <c r="AJ243" s="809"/>
      <c r="AK243" s="809"/>
      <c r="AL243" s="809"/>
      <c r="AM243" s="809"/>
      <c r="AN243" s="809"/>
    </row>
    <row r="244" spans="1:40" s="808" customFormat="1" ht="15" thickBot="1">
      <c r="A244" s="179"/>
      <c r="B244" s="180" t="s">
        <v>549</v>
      </c>
      <c r="C244" s="202"/>
      <c r="D244" s="811"/>
      <c r="E244" s="809"/>
      <c r="F244" s="809"/>
      <c r="G244" s="809"/>
      <c r="H244" s="809"/>
      <c r="I244" s="809"/>
      <c r="J244" s="809"/>
      <c r="K244" s="809"/>
      <c r="L244" s="809"/>
      <c r="M244" s="809"/>
      <c r="N244" s="809"/>
      <c r="O244" s="809"/>
      <c r="P244" s="809"/>
      <c r="Q244" s="809"/>
      <c r="R244" s="809"/>
      <c r="S244" s="809"/>
      <c r="T244" s="809"/>
      <c r="U244" s="809"/>
      <c r="V244" s="809"/>
      <c r="W244" s="809"/>
      <c r="X244" s="809"/>
      <c r="Y244" s="809"/>
      <c r="Z244" s="809"/>
      <c r="AA244" s="809"/>
      <c r="AB244" s="809"/>
      <c r="AC244" s="809"/>
      <c r="AD244" s="809"/>
      <c r="AE244" s="809"/>
      <c r="AF244" s="809"/>
      <c r="AG244" s="809"/>
      <c r="AH244" s="809"/>
      <c r="AI244" s="809"/>
      <c r="AJ244" s="809"/>
      <c r="AK244" s="809"/>
      <c r="AL244" s="809"/>
      <c r="AM244" s="809"/>
      <c r="AN244" s="809"/>
    </row>
    <row r="245" spans="1:40" s="808" customFormat="1" outlineLevel="1">
      <c r="A245" s="789">
        <v>4009</v>
      </c>
      <c r="B245" s="816" t="s">
        <v>214</v>
      </c>
      <c r="C245" s="369">
        <v>131883.09</v>
      </c>
      <c r="D245" s="810"/>
      <c r="E245" s="809"/>
      <c r="F245" s="809"/>
      <c r="G245" s="809"/>
      <c r="H245" s="809"/>
      <c r="I245" s="809"/>
      <c r="J245" s="809"/>
      <c r="K245" s="809"/>
      <c r="L245" s="809"/>
      <c r="M245" s="809"/>
      <c r="N245" s="809"/>
      <c r="O245" s="809"/>
      <c r="P245" s="809"/>
      <c r="Q245" s="809"/>
      <c r="R245" s="809"/>
      <c r="S245" s="809"/>
      <c r="T245" s="809"/>
      <c r="U245" s="809"/>
      <c r="V245" s="809"/>
      <c r="W245" s="809"/>
      <c r="X245" s="809"/>
      <c r="Y245" s="809"/>
      <c r="Z245" s="809"/>
      <c r="AA245" s="809"/>
      <c r="AB245" s="809"/>
      <c r="AC245" s="809"/>
      <c r="AD245" s="809"/>
      <c r="AE245" s="809"/>
      <c r="AF245" s="809"/>
      <c r="AG245" s="809"/>
      <c r="AH245" s="809"/>
      <c r="AI245" s="809"/>
      <c r="AJ245" s="809"/>
      <c r="AK245" s="809"/>
      <c r="AL245" s="809"/>
      <c r="AM245" s="809"/>
      <c r="AN245" s="809"/>
    </row>
    <row r="246" spans="1:40" s="808" customFormat="1" outlineLevel="1">
      <c r="A246" s="789">
        <v>4032</v>
      </c>
      <c r="B246" s="810" t="s">
        <v>224</v>
      </c>
      <c r="C246" s="369">
        <v>0</v>
      </c>
      <c r="D246" s="810"/>
      <c r="E246" s="809"/>
      <c r="F246" s="809"/>
      <c r="G246" s="809"/>
      <c r="H246" s="809"/>
      <c r="I246" s="809"/>
      <c r="J246" s="809"/>
      <c r="K246" s="809"/>
      <c r="L246" s="809"/>
      <c r="M246" s="809"/>
      <c r="N246" s="809"/>
      <c r="O246" s="809"/>
      <c r="P246" s="809"/>
      <c r="Q246" s="809"/>
      <c r="R246" s="809"/>
      <c r="S246" s="809"/>
      <c r="T246" s="809"/>
      <c r="U246" s="809"/>
      <c r="V246" s="809"/>
      <c r="W246" s="809"/>
      <c r="X246" s="809"/>
      <c r="Y246" s="809"/>
      <c r="Z246" s="809"/>
      <c r="AA246" s="809"/>
      <c r="AB246" s="809"/>
      <c r="AC246" s="809"/>
      <c r="AD246" s="809"/>
      <c r="AE246" s="809"/>
      <c r="AF246" s="809"/>
      <c r="AG246" s="809"/>
      <c r="AH246" s="809"/>
      <c r="AI246" s="809"/>
      <c r="AJ246" s="809"/>
      <c r="AK246" s="809"/>
      <c r="AL246" s="809"/>
      <c r="AM246" s="809"/>
      <c r="AN246" s="809"/>
    </row>
    <row r="247" spans="1:40" s="808" customFormat="1" ht="15" outlineLevel="1" thickBot="1">
      <c r="A247" s="789">
        <v>4022</v>
      </c>
      <c r="B247" s="807" t="s">
        <v>219</v>
      </c>
      <c r="C247" s="369">
        <v>7118.4</v>
      </c>
      <c r="D247" s="810"/>
      <c r="E247" s="809"/>
      <c r="F247" s="809"/>
      <c r="G247" s="809"/>
      <c r="H247" s="809"/>
      <c r="I247" s="809"/>
      <c r="J247" s="809"/>
      <c r="K247" s="809"/>
      <c r="L247" s="809"/>
      <c r="M247" s="809"/>
      <c r="N247" s="809"/>
      <c r="O247" s="809"/>
      <c r="P247" s="809"/>
      <c r="Q247" s="809"/>
      <c r="R247" s="809"/>
      <c r="S247" s="809"/>
      <c r="T247" s="809"/>
      <c r="U247" s="809"/>
      <c r="V247" s="809"/>
      <c r="W247" s="809"/>
      <c r="X247" s="809"/>
      <c r="Y247" s="809"/>
      <c r="Z247" s="809"/>
      <c r="AA247" s="809"/>
      <c r="AB247" s="809"/>
      <c r="AC247" s="809"/>
      <c r="AD247" s="809"/>
      <c r="AE247" s="809"/>
      <c r="AF247" s="809"/>
      <c r="AG247" s="809"/>
      <c r="AH247" s="809"/>
      <c r="AI247" s="809"/>
      <c r="AJ247" s="809"/>
      <c r="AK247" s="809"/>
      <c r="AL247" s="809"/>
      <c r="AM247" s="809"/>
      <c r="AN247" s="809"/>
    </row>
    <row r="248" spans="1:40" s="808" customFormat="1">
      <c r="A248" s="805"/>
      <c r="B248" s="954" t="s">
        <v>550</v>
      </c>
      <c r="C248" s="374">
        <v>139001.49</v>
      </c>
      <c r="D248" s="816"/>
      <c r="E248" s="809"/>
      <c r="F248" s="809"/>
      <c r="G248" s="809"/>
      <c r="H248" s="809"/>
      <c r="I248" s="809"/>
      <c r="J248" s="809"/>
      <c r="K248" s="809"/>
      <c r="L248" s="809"/>
      <c r="M248" s="809"/>
      <c r="N248" s="809"/>
      <c r="O248" s="809"/>
      <c r="P248" s="809"/>
      <c r="Q248" s="809"/>
      <c r="R248" s="809"/>
      <c r="S248" s="809"/>
      <c r="T248" s="809"/>
      <c r="U248" s="809"/>
      <c r="V248" s="809"/>
      <c r="W248" s="809"/>
      <c r="X248" s="809"/>
      <c r="Y248" s="809"/>
      <c r="Z248" s="809"/>
      <c r="AA248" s="809"/>
      <c r="AB248" s="809"/>
      <c r="AC248" s="809"/>
      <c r="AD248" s="809"/>
      <c r="AE248" s="809"/>
      <c r="AF248" s="809"/>
      <c r="AG248" s="809"/>
      <c r="AH248" s="809"/>
      <c r="AI248" s="809"/>
      <c r="AJ248" s="809"/>
      <c r="AK248" s="809"/>
      <c r="AL248" s="809"/>
      <c r="AM248" s="809"/>
      <c r="AN248" s="809"/>
    </row>
    <row r="249" spans="1:40" s="808" customFormat="1" ht="15" thickBot="1">
      <c r="A249" s="789"/>
      <c r="B249" s="828"/>
      <c r="C249" s="389"/>
      <c r="D249" s="931"/>
      <c r="E249" s="809"/>
      <c r="F249" s="809"/>
      <c r="G249" s="809"/>
      <c r="H249" s="809"/>
      <c r="I249" s="809"/>
      <c r="J249" s="809"/>
      <c r="K249" s="809"/>
      <c r="L249" s="809"/>
      <c r="M249" s="809"/>
      <c r="N249" s="809"/>
      <c r="O249" s="809"/>
      <c r="P249" s="809"/>
      <c r="Q249" s="809"/>
      <c r="R249" s="809"/>
      <c r="S249" s="809"/>
      <c r="T249" s="809"/>
      <c r="U249" s="809"/>
      <c r="V249" s="809"/>
      <c r="W249" s="809"/>
      <c r="X249" s="809"/>
      <c r="Y249" s="809"/>
      <c r="Z249" s="809"/>
      <c r="AA249" s="809"/>
      <c r="AB249" s="809"/>
      <c r="AC249" s="809"/>
      <c r="AD249" s="809"/>
      <c r="AE249" s="809"/>
      <c r="AF249" s="809"/>
      <c r="AG249" s="809"/>
      <c r="AH249" s="809"/>
      <c r="AI249" s="809"/>
      <c r="AJ249" s="809"/>
      <c r="AK249" s="809"/>
      <c r="AL249" s="809"/>
      <c r="AM249" s="809"/>
      <c r="AN249" s="809"/>
    </row>
    <row r="250" spans="1:40" s="6" customFormat="1" ht="15.75" thickBot="1">
      <c r="A250" s="191"/>
      <c r="B250" s="192" t="s">
        <v>573</v>
      </c>
      <c r="C250" s="388">
        <v>139001.49</v>
      </c>
      <c r="D250" s="297"/>
    </row>
    <row r="251" spans="1:40" s="808" customFormat="1">
      <c r="A251" s="789"/>
      <c r="B251" s="821"/>
      <c r="C251" s="208"/>
      <c r="D251" s="810"/>
      <c r="E251" s="809"/>
      <c r="F251" s="809"/>
      <c r="G251" s="809"/>
      <c r="H251" s="809"/>
      <c r="I251" s="809"/>
      <c r="J251" s="809"/>
      <c r="K251" s="809"/>
      <c r="L251" s="809"/>
      <c r="M251" s="809"/>
      <c r="N251" s="809"/>
      <c r="O251" s="809"/>
      <c r="P251" s="809"/>
      <c r="Q251" s="809"/>
      <c r="R251" s="809"/>
      <c r="S251" s="809"/>
      <c r="T251" s="809"/>
      <c r="U251" s="809"/>
      <c r="V251" s="809"/>
      <c r="W251" s="809"/>
      <c r="X251" s="809"/>
      <c r="Y251" s="809"/>
      <c r="Z251" s="809"/>
      <c r="AA251" s="809"/>
      <c r="AB251" s="809"/>
      <c r="AC251" s="809"/>
      <c r="AD251" s="809"/>
      <c r="AE251" s="809"/>
      <c r="AF251" s="809"/>
      <c r="AG251" s="809"/>
      <c r="AH251" s="809"/>
      <c r="AI251" s="809"/>
      <c r="AJ251" s="809"/>
      <c r="AK251" s="809"/>
      <c r="AL251" s="809"/>
      <c r="AM251" s="809"/>
      <c r="AN251" s="809"/>
    </row>
    <row r="252" spans="1:40" s="808" customFormat="1" ht="15">
      <c r="A252" s="1133"/>
      <c r="B252" s="182" t="s">
        <v>935</v>
      </c>
      <c r="C252" s="207"/>
      <c r="D252" s="815"/>
      <c r="E252" s="809"/>
      <c r="F252" s="809"/>
      <c r="G252" s="809"/>
      <c r="H252" s="809"/>
      <c r="I252" s="809"/>
      <c r="J252" s="809"/>
      <c r="K252" s="809"/>
      <c r="L252" s="809"/>
      <c r="M252" s="809"/>
      <c r="N252" s="809"/>
      <c r="O252" s="809"/>
      <c r="P252" s="809"/>
      <c r="Q252" s="809"/>
      <c r="R252" s="809"/>
      <c r="S252" s="809"/>
      <c r="T252" s="809"/>
      <c r="U252" s="809"/>
      <c r="V252" s="809"/>
      <c r="W252" s="809"/>
      <c r="X252" s="809"/>
      <c r="Y252" s="809"/>
      <c r="Z252" s="809"/>
      <c r="AA252" s="809"/>
      <c r="AB252" s="809"/>
      <c r="AC252" s="809"/>
      <c r="AD252" s="809"/>
      <c r="AE252" s="809"/>
      <c r="AF252" s="809"/>
      <c r="AG252" s="809"/>
      <c r="AH252" s="809"/>
      <c r="AI252" s="809"/>
      <c r="AJ252" s="809"/>
      <c r="AK252" s="809"/>
      <c r="AL252" s="809"/>
      <c r="AM252" s="809"/>
      <c r="AN252" s="809"/>
    </row>
    <row r="253" spans="1:40" s="808" customFormat="1" ht="15" thickBot="1">
      <c r="A253" s="789"/>
      <c r="B253" s="821"/>
      <c r="C253" s="203"/>
      <c r="D253" s="810"/>
      <c r="E253" s="809"/>
      <c r="F253" s="809"/>
      <c r="G253" s="809"/>
      <c r="H253" s="809"/>
      <c r="I253" s="809"/>
      <c r="J253" s="809"/>
      <c r="K253" s="809"/>
      <c r="L253" s="809"/>
      <c r="M253" s="809"/>
      <c r="N253" s="809"/>
      <c r="O253" s="809"/>
      <c r="P253" s="809"/>
      <c r="Q253" s="809"/>
      <c r="R253" s="809"/>
      <c r="S253" s="809"/>
      <c r="T253" s="809"/>
      <c r="U253" s="809"/>
      <c r="V253" s="809"/>
      <c r="W253" s="809"/>
      <c r="X253" s="809"/>
      <c r="Y253" s="809"/>
      <c r="Z253" s="809"/>
      <c r="AA253" s="809"/>
      <c r="AB253" s="809"/>
      <c r="AC253" s="809"/>
      <c r="AD253" s="809"/>
      <c r="AE253" s="809"/>
      <c r="AF253" s="809"/>
      <c r="AG253" s="809"/>
      <c r="AH253" s="809"/>
      <c r="AI253" s="809"/>
      <c r="AJ253" s="809"/>
      <c r="AK253" s="809"/>
      <c r="AL253" s="809"/>
      <c r="AM253" s="809"/>
      <c r="AN253" s="809"/>
    </row>
    <row r="254" spans="1:40" s="808" customFormat="1" ht="15" thickBot="1">
      <c r="A254" s="179"/>
      <c r="B254" s="180" t="s">
        <v>555</v>
      </c>
      <c r="C254" s="202"/>
      <c r="D254" s="811"/>
      <c r="E254" s="809"/>
      <c r="F254" s="809"/>
      <c r="G254" s="809"/>
      <c r="H254" s="809"/>
      <c r="I254" s="809"/>
      <c r="J254" s="809"/>
      <c r="K254" s="809"/>
      <c r="L254" s="809"/>
      <c r="M254" s="809"/>
      <c r="N254" s="809"/>
      <c r="O254" s="809"/>
      <c r="P254" s="809"/>
      <c r="Q254" s="809"/>
      <c r="R254" s="809"/>
      <c r="S254" s="809"/>
      <c r="T254" s="809"/>
      <c r="U254" s="809"/>
      <c r="V254" s="809"/>
      <c r="W254" s="809"/>
      <c r="X254" s="809"/>
      <c r="Y254" s="809"/>
      <c r="Z254" s="809"/>
      <c r="AA254" s="809"/>
      <c r="AB254" s="809"/>
      <c r="AC254" s="809"/>
      <c r="AD254" s="809"/>
      <c r="AE254" s="809"/>
      <c r="AF254" s="809"/>
      <c r="AG254" s="809"/>
      <c r="AH254" s="809"/>
      <c r="AI254" s="809"/>
      <c r="AJ254" s="809"/>
      <c r="AK254" s="809"/>
      <c r="AL254" s="809"/>
      <c r="AM254" s="809"/>
      <c r="AN254" s="809"/>
    </row>
    <row r="255" spans="1:40" s="808" customFormat="1" outlineLevel="1">
      <c r="A255" s="789">
        <v>7800</v>
      </c>
      <c r="B255" s="816" t="s">
        <v>521</v>
      </c>
      <c r="C255" s="369">
        <v>84652.88</v>
      </c>
      <c r="D255" s="810"/>
      <c r="E255" s="809"/>
      <c r="F255" s="809"/>
      <c r="G255" s="809"/>
      <c r="H255" s="809"/>
      <c r="I255" s="809"/>
      <c r="J255" s="809"/>
      <c r="K255" s="809"/>
      <c r="L255" s="809"/>
      <c r="M255" s="809"/>
      <c r="N255" s="809"/>
      <c r="O255" s="809"/>
      <c r="P255" s="809"/>
      <c r="Q255" s="809"/>
      <c r="R255" s="809"/>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row>
    <row r="256" spans="1:40" s="808" customFormat="1" ht="15" outlineLevel="1" thickBot="1">
      <c r="A256" s="789">
        <v>7801</v>
      </c>
      <c r="B256" s="807" t="s">
        <v>522</v>
      </c>
      <c r="C256" s="369">
        <v>7724.4897328000015</v>
      </c>
      <c r="D256" s="810"/>
      <c r="E256" s="809"/>
      <c r="F256" s="809"/>
      <c r="G256" s="809"/>
      <c r="H256" s="809"/>
      <c r="I256" s="809"/>
      <c r="J256" s="809"/>
      <c r="K256" s="809"/>
      <c r="L256" s="809"/>
      <c r="M256" s="809"/>
      <c r="N256" s="809"/>
      <c r="O256" s="809"/>
      <c r="P256" s="809"/>
      <c r="Q256" s="809"/>
      <c r="R256" s="809"/>
      <c r="S256" s="809"/>
      <c r="T256" s="809"/>
      <c r="U256" s="809"/>
      <c r="V256" s="809"/>
      <c r="W256" s="809"/>
      <c r="X256" s="809"/>
      <c r="Y256" s="809"/>
      <c r="Z256" s="809"/>
      <c r="AA256" s="809"/>
      <c r="AB256" s="809"/>
      <c r="AC256" s="809"/>
      <c r="AD256" s="809"/>
      <c r="AE256" s="809"/>
      <c r="AF256" s="809"/>
      <c r="AG256" s="809"/>
      <c r="AH256" s="809"/>
      <c r="AI256" s="809"/>
      <c r="AJ256" s="809"/>
      <c r="AK256" s="809"/>
      <c r="AL256" s="809"/>
      <c r="AM256" s="809"/>
      <c r="AN256" s="809"/>
    </row>
    <row r="257" spans="1:40" s="808" customFormat="1">
      <c r="A257" s="805"/>
      <c r="B257" s="954" t="s">
        <v>550</v>
      </c>
      <c r="C257" s="370">
        <v>92377.369732800013</v>
      </c>
      <c r="D257" s="816"/>
      <c r="E257" s="809"/>
      <c r="F257" s="809"/>
      <c r="G257" s="809"/>
      <c r="H257" s="809"/>
      <c r="I257" s="809"/>
      <c r="J257" s="809"/>
      <c r="K257" s="809"/>
      <c r="L257" s="809"/>
      <c r="M257" s="809"/>
      <c r="N257" s="809"/>
      <c r="O257" s="809"/>
      <c r="P257" s="809"/>
      <c r="Q257" s="809"/>
      <c r="R257" s="809"/>
      <c r="S257" s="809"/>
      <c r="T257" s="809"/>
      <c r="U257" s="809"/>
      <c r="V257" s="809"/>
      <c r="W257" s="809"/>
      <c r="X257" s="809"/>
      <c r="Y257" s="809"/>
      <c r="Z257" s="809"/>
      <c r="AA257" s="809"/>
      <c r="AB257" s="809"/>
      <c r="AC257" s="809"/>
      <c r="AD257" s="809"/>
      <c r="AE257" s="809"/>
      <c r="AF257" s="809"/>
      <c r="AG257" s="809"/>
      <c r="AH257" s="809"/>
      <c r="AI257" s="809"/>
      <c r="AJ257" s="809"/>
      <c r="AK257" s="809"/>
      <c r="AL257" s="809"/>
      <c r="AM257" s="809"/>
      <c r="AN257" s="809"/>
    </row>
    <row r="258" spans="1:40" s="808" customFormat="1" ht="15" thickBot="1">
      <c r="A258" s="789"/>
      <c r="B258" s="828"/>
      <c r="C258" s="369"/>
      <c r="D258" s="810"/>
      <c r="E258" s="809"/>
      <c r="F258" s="809"/>
      <c r="G258" s="809"/>
      <c r="H258" s="809"/>
      <c r="I258" s="809"/>
      <c r="J258" s="809"/>
      <c r="K258" s="809"/>
      <c r="L258" s="809"/>
      <c r="M258" s="809"/>
      <c r="N258" s="809"/>
      <c r="O258" s="809"/>
      <c r="P258" s="809"/>
      <c r="Q258" s="809"/>
      <c r="R258" s="809"/>
      <c r="S258" s="809"/>
      <c r="T258" s="809"/>
      <c r="U258" s="809"/>
      <c r="V258" s="809"/>
      <c r="W258" s="809"/>
      <c r="X258" s="809"/>
      <c r="Y258" s="809"/>
      <c r="Z258" s="809"/>
      <c r="AA258" s="809"/>
      <c r="AB258" s="809"/>
      <c r="AC258" s="809"/>
      <c r="AD258" s="809"/>
      <c r="AE258" s="809"/>
      <c r="AF258" s="809"/>
      <c r="AG258" s="809"/>
      <c r="AH258" s="809"/>
      <c r="AI258" s="809"/>
      <c r="AJ258" s="809"/>
      <c r="AK258" s="809"/>
      <c r="AL258" s="809"/>
      <c r="AM258" s="809"/>
      <c r="AN258" s="809"/>
    </row>
    <row r="259" spans="1:40" s="808" customFormat="1" ht="15" thickBot="1">
      <c r="A259" s="179"/>
      <c r="B259" s="180" t="s">
        <v>556</v>
      </c>
      <c r="C259" s="181"/>
      <c r="D259" s="811"/>
      <c r="E259" s="809"/>
      <c r="F259" s="809"/>
      <c r="G259" s="809"/>
      <c r="H259" s="809"/>
      <c r="I259" s="809"/>
      <c r="J259" s="809"/>
      <c r="K259" s="809"/>
      <c r="L259" s="809"/>
      <c r="M259" s="809"/>
      <c r="N259" s="809"/>
      <c r="O259" s="809"/>
      <c r="P259" s="809"/>
      <c r="Q259" s="809"/>
      <c r="R259" s="809"/>
      <c r="S259" s="809"/>
      <c r="T259" s="809"/>
      <c r="U259" s="809"/>
      <c r="V259" s="809"/>
      <c r="W259" s="809"/>
      <c r="X259" s="809"/>
      <c r="Y259" s="809"/>
      <c r="Z259" s="809"/>
      <c r="AA259" s="809"/>
      <c r="AB259" s="809"/>
      <c r="AC259" s="809"/>
      <c r="AD259" s="809"/>
      <c r="AE259" s="809"/>
      <c r="AF259" s="809"/>
      <c r="AG259" s="809"/>
      <c r="AH259" s="809"/>
      <c r="AI259" s="809"/>
      <c r="AJ259" s="809"/>
      <c r="AK259" s="809"/>
      <c r="AL259" s="809"/>
      <c r="AM259" s="809"/>
      <c r="AN259" s="809"/>
    </row>
    <row r="260" spans="1:40" s="808" customFormat="1" outlineLevel="1">
      <c r="A260" s="789">
        <v>7804</v>
      </c>
      <c r="B260" s="816" t="s">
        <v>525</v>
      </c>
      <c r="C260" s="369">
        <v>4000</v>
      </c>
      <c r="D260" s="810"/>
      <c r="E260" s="809"/>
      <c r="F260" s="809"/>
      <c r="G260" s="809"/>
      <c r="H260" s="809"/>
      <c r="I260" s="809"/>
      <c r="J260" s="809"/>
      <c r="K260" s="809"/>
      <c r="L260" s="809"/>
      <c r="M260" s="809"/>
      <c r="N260" s="809"/>
      <c r="O260" s="809"/>
      <c r="P260" s="809"/>
      <c r="Q260" s="809"/>
      <c r="R260" s="809"/>
      <c r="S260" s="809"/>
      <c r="T260" s="809"/>
      <c r="U260" s="809"/>
      <c r="V260" s="809"/>
      <c r="W260" s="809"/>
      <c r="X260" s="809"/>
      <c r="Y260" s="809"/>
      <c r="Z260" s="809"/>
      <c r="AA260" s="809"/>
      <c r="AB260" s="809"/>
      <c r="AC260" s="809"/>
      <c r="AD260" s="809"/>
      <c r="AE260" s="809"/>
      <c r="AF260" s="809"/>
      <c r="AG260" s="809"/>
      <c r="AH260" s="809"/>
      <c r="AI260" s="809"/>
      <c r="AJ260" s="809"/>
      <c r="AK260" s="809"/>
      <c r="AL260" s="809"/>
      <c r="AM260" s="809"/>
      <c r="AN260" s="809"/>
    </row>
    <row r="261" spans="1:40" s="808" customFormat="1" outlineLevel="1">
      <c r="A261" s="789">
        <v>7806</v>
      </c>
      <c r="B261" s="810" t="s">
        <v>527</v>
      </c>
      <c r="C261" s="369">
        <v>400</v>
      </c>
      <c r="D261" s="810"/>
      <c r="E261" s="809"/>
      <c r="F261" s="809"/>
      <c r="G261" s="809"/>
      <c r="H261" s="809"/>
      <c r="I261" s="809"/>
      <c r="J261" s="809"/>
      <c r="K261" s="809"/>
      <c r="L261" s="809"/>
      <c r="M261" s="809"/>
      <c r="N261" s="809"/>
      <c r="O261" s="809"/>
      <c r="P261" s="809"/>
      <c r="Q261" s="809"/>
      <c r="R261" s="809"/>
      <c r="S261" s="809"/>
      <c r="T261" s="809"/>
      <c r="U261" s="809"/>
      <c r="V261" s="809"/>
      <c r="W261" s="809"/>
      <c r="X261" s="809"/>
      <c r="Y261" s="809"/>
      <c r="Z261" s="809"/>
      <c r="AA261" s="809"/>
      <c r="AB261" s="809"/>
      <c r="AC261" s="809"/>
      <c r="AD261" s="809"/>
      <c r="AE261" s="809"/>
      <c r="AF261" s="809"/>
      <c r="AG261" s="809"/>
      <c r="AH261" s="809"/>
      <c r="AI261" s="809"/>
      <c r="AJ261" s="809"/>
      <c r="AK261" s="809"/>
      <c r="AL261" s="809"/>
      <c r="AM261" s="809"/>
      <c r="AN261" s="809"/>
    </row>
    <row r="262" spans="1:40" s="808" customFormat="1" outlineLevel="1">
      <c r="A262" s="789">
        <v>7802</v>
      </c>
      <c r="B262" s="810" t="s">
        <v>523</v>
      </c>
      <c r="C262" s="369">
        <v>2000</v>
      </c>
      <c r="D262" s="810"/>
      <c r="E262" s="809"/>
      <c r="F262" s="809"/>
      <c r="G262" s="809"/>
      <c r="H262" s="809"/>
      <c r="I262" s="809"/>
      <c r="J262" s="809"/>
      <c r="K262" s="809"/>
      <c r="L262" s="809"/>
      <c r="M262" s="809"/>
      <c r="N262" s="809"/>
      <c r="O262" s="809"/>
      <c r="P262" s="809"/>
      <c r="Q262" s="809"/>
      <c r="R262" s="809"/>
      <c r="S262" s="809"/>
      <c r="T262" s="809"/>
      <c r="U262" s="809"/>
      <c r="V262" s="809"/>
      <c r="W262" s="809"/>
      <c r="X262" s="809"/>
      <c r="Y262" s="809"/>
      <c r="Z262" s="809"/>
      <c r="AA262" s="809"/>
      <c r="AB262" s="809"/>
      <c r="AC262" s="809"/>
      <c r="AD262" s="809"/>
      <c r="AE262" s="809"/>
      <c r="AF262" s="809"/>
      <c r="AG262" s="809"/>
      <c r="AH262" s="809"/>
      <c r="AI262" s="809"/>
      <c r="AJ262" s="809"/>
      <c r="AK262" s="809"/>
      <c r="AL262" s="809"/>
      <c r="AM262" s="809"/>
      <c r="AN262" s="809"/>
    </row>
    <row r="263" spans="1:40" s="778" customFormat="1" ht="14.25" hidden="1" customHeight="1" outlineLevel="1">
      <c r="A263" s="775">
        <v>7810</v>
      </c>
      <c r="B263" s="777" t="s">
        <v>528</v>
      </c>
      <c r="C263" s="776">
        <v>0</v>
      </c>
      <c r="D263" s="777" t="s">
        <v>647</v>
      </c>
    </row>
    <row r="264" spans="1:40" s="808" customFormat="1" outlineLevel="1">
      <c r="A264" s="789">
        <v>7815</v>
      </c>
      <c r="B264" s="810" t="s">
        <v>529</v>
      </c>
      <c r="C264" s="369">
        <v>23000</v>
      </c>
      <c r="D264" s="810"/>
      <c r="E264" s="809"/>
      <c r="F264" s="809"/>
      <c r="G264" s="809"/>
      <c r="H264" s="809"/>
      <c r="I264" s="809"/>
      <c r="J264" s="809"/>
      <c r="K264" s="809"/>
      <c r="L264" s="809"/>
      <c r="M264" s="809"/>
      <c r="N264" s="809"/>
      <c r="O264" s="809"/>
      <c r="P264" s="809"/>
      <c r="Q264" s="809"/>
      <c r="R264" s="809"/>
      <c r="S264" s="809"/>
      <c r="T264" s="809"/>
      <c r="U264" s="809"/>
      <c r="V264" s="809"/>
      <c r="W264" s="809"/>
      <c r="X264" s="809"/>
      <c r="Y264" s="809"/>
      <c r="Z264" s="809"/>
      <c r="AA264" s="809"/>
      <c r="AB264" s="809"/>
      <c r="AC264" s="809"/>
      <c r="AD264" s="809"/>
      <c r="AE264" s="809"/>
      <c r="AF264" s="809"/>
      <c r="AG264" s="809"/>
      <c r="AH264" s="809"/>
      <c r="AI264" s="809"/>
      <c r="AJ264" s="809"/>
      <c r="AK264" s="809"/>
      <c r="AL264" s="809"/>
      <c r="AM264" s="809"/>
      <c r="AN264" s="809"/>
    </row>
    <row r="265" spans="1:40" s="808" customFormat="1" ht="15" outlineLevel="1" thickBot="1">
      <c r="A265" s="789">
        <v>7803</v>
      </c>
      <c r="B265" s="807" t="s">
        <v>524</v>
      </c>
      <c r="C265" s="369">
        <v>12000</v>
      </c>
      <c r="D265" s="810"/>
      <c r="E265" s="809"/>
      <c r="F265" s="809"/>
      <c r="G265" s="809"/>
      <c r="H265" s="809"/>
      <c r="I265" s="809"/>
      <c r="J265" s="809"/>
      <c r="K265" s="809"/>
      <c r="L265" s="809"/>
      <c r="M265" s="809"/>
      <c r="N265" s="809"/>
      <c r="O265" s="809"/>
      <c r="P265" s="809"/>
      <c r="Q265" s="809"/>
      <c r="R265" s="809"/>
      <c r="S265" s="809"/>
      <c r="T265" s="809"/>
      <c r="U265" s="809"/>
      <c r="V265" s="809"/>
      <c r="W265" s="809"/>
      <c r="X265" s="809"/>
      <c r="Y265" s="809"/>
      <c r="Z265" s="809"/>
      <c r="AA265" s="809"/>
      <c r="AB265" s="809"/>
      <c r="AC265" s="809"/>
      <c r="AD265" s="809"/>
      <c r="AE265" s="809"/>
      <c r="AF265" s="809"/>
      <c r="AG265" s="809"/>
      <c r="AH265" s="809"/>
      <c r="AI265" s="809"/>
      <c r="AJ265" s="809"/>
      <c r="AK265" s="809"/>
      <c r="AL265" s="809"/>
      <c r="AM265" s="809"/>
      <c r="AN265" s="809"/>
    </row>
    <row r="266" spans="1:40" s="808" customFormat="1">
      <c r="A266" s="805"/>
      <c r="B266" s="954" t="s">
        <v>550</v>
      </c>
      <c r="C266" s="370">
        <v>41400</v>
      </c>
      <c r="D266" s="816"/>
      <c r="E266" s="809"/>
      <c r="F266" s="809"/>
      <c r="G266" s="809"/>
      <c r="H266" s="809"/>
      <c r="I266" s="809"/>
      <c r="J266" s="809"/>
      <c r="K266" s="809"/>
      <c r="L266" s="809"/>
      <c r="M266" s="809"/>
      <c r="N266" s="809"/>
      <c r="O266" s="809"/>
      <c r="P266" s="809"/>
      <c r="Q266" s="809"/>
      <c r="R266" s="809"/>
      <c r="S266" s="809"/>
      <c r="T266" s="809"/>
      <c r="U266" s="809"/>
      <c r="V266" s="809"/>
      <c r="W266" s="809"/>
      <c r="X266" s="809"/>
      <c r="Y266" s="809"/>
      <c r="Z266" s="809"/>
      <c r="AA266" s="809"/>
      <c r="AB266" s="809"/>
      <c r="AC266" s="809"/>
      <c r="AD266" s="809"/>
      <c r="AE266" s="809"/>
      <c r="AF266" s="809"/>
      <c r="AG266" s="809"/>
      <c r="AH266" s="809"/>
      <c r="AI266" s="809"/>
      <c r="AJ266" s="809"/>
      <c r="AK266" s="809"/>
      <c r="AL266" s="809"/>
      <c r="AM266" s="809"/>
      <c r="AN266" s="809"/>
    </row>
    <row r="267" spans="1:40" s="808" customFormat="1" ht="15" thickBot="1">
      <c r="A267" s="789"/>
      <c r="B267" s="225"/>
      <c r="C267" s="378"/>
      <c r="D267" s="241"/>
      <c r="E267" s="809"/>
      <c r="F267" s="809"/>
      <c r="G267" s="809"/>
      <c r="H267" s="809"/>
      <c r="I267" s="809"/>
      <c r="J267" s="809"/>
      <c r="K267" s="809"/>
      <c r="L267" s="809"/>
      <c r="M267" s="809"/>
      <c r="N267" s="809"/>
      <c r="O267" s="809"/>
      <c r="P267" s="809"/>
      <c r="Q267" s="809"/>
      <c r="R267" s="809"/>
      <c r="S267" s="809"/>
      <c r="T267" s="809"/>
      <c r="U267" s="809"/>
      <c r="V267" s="809"/>
      <c r="W267" s="809"/>
      <c r="X267" s="809"/>
      <c r="Y267" s="809"/>
      <c r="Z267" s="809"/>
      <c r="AA267" s="809"/>
      <c r="AB267" s="809"/>
      <c r="AC267" s="809"/>
      <c r="AD267" s="809"/>
      <c r="AE267" s="809"/>
      <c r="AF267" s="809"/>
      <c r="AG267" s="809"/>
      <c r="AH267" s="809"/>
      <c r="AI267" s="809"/>
      <c r="AJ267" s="809"/>
      <c r="AK267" s="809"/>
      <c r="AL267" s="809"/>
      <c r="AM267" s="809"/>
      <c r="AN267" s="809"/>
    </row>
    <row r="268" spans="1:40" s="6" customFormat="1" ht="15.75" thickBot="1">
      <c r="A268" s="191"/>
      <c r="B268" s="192" t="s">
        <v>574</v>
      </c>
      <c r="C268" s="372">
        <v>133777.3697328</v>
      </c>
      <c r="D268" s="823"/>
    </row>
    <row r="269" spans="1:40" s="4" customFormat="1" ht="15" thickBot="1">
      <c r="A269" s="789"/>
      <c r="B269" s="64"/>
      <c r="C269" s="185"/>
      <c r="D269" s="935"/>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c r="AK269" s="176"/>
      <c r="AL269" s="176"/>
      <c r="AM269" s="176"/>
      <c r="AN269" s="176"/>
    </row>
    <row r="270" spans="1:40" s="6" customFormat="1" ht="18.75" thickBot="1">
      <c r="A270" s="191"/>
      <c r="B270" s="194" t="s">
        <v>575</v>
      </c>
      <c r="C270" s="371">
        <v>5224.1202671999927</v>
      </c>
      <c r="D270" s="814"/>
    </row>
    <row r="271" spans="1:40" s="808" customFormat="1">
      <c r="A271" s="789"/>
      <c r="B271" s="821"/>
      <c r="C271" s="208"/>
      <c r="D271" s="820"/>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809"/>
      <c r="AD271" s="809"/>
      <c r="AE271" s="809"/>
      <c r="AF271" s="809"/>
      <c r="AG271" s="809"/>
      <c r="AH271" s="809"/>
      <c r="AI271" s="809"/>
      <c r="AJ271" s="809"/>
      <c r="AK271" s="809"/>
      <c r="AL271" s="809"/>
      <c r="AM271" s="809"/>
      <c r="AN271" s="809"/>
    </row>
    <row r="272" spans="1:40" s="808" customFormat="1">
      <c r="A272" s="789"/>
      <c r="B272" s="821"/>
      <c r="C272" s="67"/>
      <c r="D272" s="820"/>
      <c r="E272" s="809"/>
      <c r="F272" s="809"/>
      <c r="G272" s="809"/>
      <c r="H272" s="809"/>
      <c r="I272" s="809"/>
      <c r="J272" s="809"/>
      <c r="K272" s="809"/>
      <c r="L272" s="809"/>
      <c r="M272" s="809"/>
      <c r="N272" s="809"/>
      <c r="O272" s="809"/>
      <c r="P272" s="809"/>
      <c r="Q272" s="809"/>
      <c r="R272" s="809"/>
      <c r="S272" s="809"/>
      <c r="T272" s="809"/>
      <c r="U272" s="809"/>
      <c r="V272" s="809"/>
      <c r="W272" s="809"/>
      <c r="X272" s="809"/>
      <c r="Y272" s="809"/>
      <c r="Z272" s="809"/>
      <c r="AA272" s="809"/>
      <c r="AB272" s="809"/>
      <c r="AC272" s="809"/>
      <c r="AD272" s="809"/>
      <c r="AE272" s="809"/>
      <c r="AF272" s="809"/>
      <c r="AG272" s="809"/>
      <c r="AH272" s="809"/>
      <c r="AI272" s="809"/>
      <c r="AJ272" s="809"/>
      <c r="AK272" s="809"/>
      <c r="AL272" s="809"/>
      <c r="AM272" s="809"/>
      <c r="AN272" s="809"/>
    </row>
    <row r="273" spans="1:40" s="808" customFormat="1">
      <c r="A273" s="789"/>
      <c r="B273" s="821"/>
      <c r="C273" s="67"/>
      <c r="D273" s="820"/>
      <c r="E273" s="809"/>
      <c r="F273" s="809"/>
      <c r="G273" s="809"/>
      <c r="H273" s="809"/>
      <c r="I273" s="809"/>
      <c r="J273" s="809"/>
      <c r="K273" s="809"/>
      <c r="L273" s="809"/>
      <c r="M273" s="809"/>
      <c r="N273" s="809"/>
      <c r="O273" s="809"/>
      <c r="P273" s="809"/>
      <c r="Q273" s="809"/>
      <c r="R273" s="809"/>
      <c r="S273" s="809"/>
      <c r="T273" s="809"/>
      <c r="U273" s="809"/>
      <c r="V273" s="809"/>
      <c r="W273" s="809"/>
      <c r="X273" s="809"/>
      <c r="Y273" s="809"/>
      <c r="Z273" s="809"/>
      <c r="AA273" s="809"/>
      <c r="AB273" s="809"/>
      <c r="AC273" s="809"/>
      <c r="AD273" s="809"/>
      <c r="AE273" s="809"/>
      <c r="AF273" s="809"/>
      <c r="AG273" s="809"/>
      <c r="AH273" s="809"/>
      <c r="AI273" s="809"/>
      <c r="AJ273" s="809"/>
      <c r="AK273" s="809"/>
      <c r="AL273" s="809"/>
      <c r="AM273" s="809"/>
      <c r="AN273" s="809"/>
    </row>
    <row r="274" spans="1:40" s="808" customFormat="1" ht="35.1" customHeight="1">
      <c r="A274" s="215"/>
      <c r="B274" s="175" t="s">
        <v>576</v>
      </c>
      <c r="C274" s="213"/>
      <c r="D274" s="824"/>
      <c r="E274" s="809"/>
      <c r="F274" s="809"/>
      <c r="G274" s="809"/>
      <c r="H274" s="809"/>
      <c r="I274" s="809"/>
      <c r="J274" s="809"/>
      <c r="K274" s="809"/>
      <c r="L274" s="809"/>
      <c r="M274" s="809"/>
      <c r="N274" s="809"/>
      <c r="O274" s="809"/>
      <c r="P274" s="809"/>
      <c r="Q274" s="809"/>
      <c r="R274" s="809"/>
      <c r="S274" s="809"/>
      <c r="T274" s="809"/>
      <c r="U274" s="809"/>
      <c r="V274" s="809"/>
      <c r="W274" s="809"/>
      <c r="X274" s="809"/>
      <c r="Y274" s="809"/>
      <c r="Z274" s="809"/>
      <c r="AA274" s="809"/>
      <c r="AB274" s="809"/>
      <c r="AC274" s="809"/>
      <c r="AD274" s="809"/>
      <c r="AE274" s="809"/>
      <c r="AF274" s="809"/>
      <c r="AG274" s="809"/>
      <c r="AH274" s="809"/>
      <c r="AI274" s="809"/>
      <c r="AJ274" s="809"/>
      <c r="AK274" s="809"/>
      <c r="AL274" s="809"/>
      <c r="AM274" s="809"/>
      <c r="AN274" s="809"/>
    </row>
    <row r="275" spans="1:40" s="808" customFormat="1">
      <c r="A275" s="789"/>
      <c r="B275" s="821"/>
      <c r="C275" s="67"/>
      <c r="D275" s="820"/>
      <c r="E275" s="809"/>
      <c r="F275" s="809"/>
      <c r="G275" s="809"/>
      <c r="H275" s="809"/>
      <c r="I275" s="809"/>
      <c r="J275" s="809"/>
      <c r="K275" s="809"/>
      <c r="L275" s="809"/>
      <c r="M275" s="809"/>
      <c r="N275" s="809"/>
      <c r="O275" s="809"/>
      <c r="P275" s="809"/>
      <c r="Q275" s="809"/>
      <c r="R275" s="809"/>
      <c r="S275" s="809"/>
      <c r="T275" s="809"/>
      <c r="U275" s="809"/>
      <c r="V275" s="809"/>
      <c r="W275" s="809"/>
      <c r="X275" s="809"/>
      <c r="Y275" s="809"/>
      <c r="Z275" s="809"/>
      <c r="AA275" s="809"/>
      <c r="AB275" s="809"/>
      <c r="AC275" s="809"/>
      <c r="AD275" s="809"/>
      <c r="AE275" s="809"/>
      <c r="AF275" s="809"/>
      <c r="AG275" s="809"/>
      <c r="AH275" s="809"/>
      <c r="AI275" s="809"/>
      <c r="AJ275" s="809"/>
      <c r="AK275" s="809"/>
      <c r="AL275" s="809"/>
      <c r="AM275" s="809"/>
      <c r="AN275" s="809"/>
    </row>
    <row r="276" spans="1:40" s="808" customFormat="1" ht="15">
      <c r="A276" s="1133"/>
      <c r="B276" s="182" t="s">
        <v>937</v>
      </c>
      <c r="C276" s="207"/>
      <c r="D276" s="243"/>
      <c r="E276" s="809"/>
      <c r="F276" s="809"/>
      <c r="G276" s="809"/>
      <c r="H276" s="809"/>
      <c r="I276" s="809"/>
      <c r="J276" s="809"/>
      <c r="K276" s="809"/>
      <c r="L276" s="809"/>
      <c r="M276" s="809"/>
      <c r="N276" s="809"/>
      <c r="O276" s="809"/>
      <c r="P276" s="809"/>
      <c r="Q276" s="809"/>
      <c r="R276" s="809"/>
      <c r="S276" s="809"/>
      <c r="T276" s="809"/>
      <c r="U276" s="809"/>
      <c r="V276" s="809"/>
      <c r="W276" s="809"/>
      <c r="X276" s="809"/>
      <c r="Y276" s="809"/>
      <c r="Z276" s="809"/>
      <c r="AA276" s="809"/>
      <c r="AB276" s="809"/>
      <c r="AC276" s="809"/>
      <c r="AD276" s="809"/>
      <c r="AE276" s="809"/>
      <c r="AF276" s="809"/>
      <c r="AG276" s="809"/>
      <c r="AH276" s="809"/>
      <c r="AI276" s="809"/>
      <c r="AJ276" s="809"/>
      <c r="AK276" s="809"/>
      <c r="AL276" s="809"/>
      <c r="AM276" s="809"/>
      <c r="AN276" s="809"/>
    </row>
    <row r="277" spans="1:40" s="808" customFormat="1" ht="15" thickBot="1">
      <c r="A277" s="789"/>
      <c r="B277" s="821"/>
      <c r="C277" s="203"/>
      <c r="D277" s="244"/>
      <c r="E277" s="809"/>
      <c r="F277" s="809"/>
      <c r="G277" s="809"/>
      <c r="H277" s="809"/>
      <c r="I277" s="809"/>
      <c r="J277" s="809"/>
      <c r="K277" s="809"/>
      <c r="L277" s="809"/>
      <c r="M277" s="809"/>
      <c r="N277" s="809"/>
      <c r="O277" s="809"/>
      <c r="P277" s="809"/>
      <c r="Q277" s="809"/>
      <c r="R277" s="809"/>
      <c r="S277" s="809"/>
      <c r="T277" s="809"/>
      <c r="U277" s="809"/>
      <c r="V277" s="809"/>
      <c r="W277" s="809"/>
      <c r="X277" s="809"/>
      <c r="Y277" s="809"/>
      <c r="Z277" s="809"/>
      <c r="AA277" s="809"/>
      <c r="AB277" s="809"/>
      <c r="AC277" s="809"/>
      <c r="AD277" s="809"/>
      <c r="AE277" s="809"/>
      <c r="AF277" s="809"/>
      <c r="AG277" s="809"/>
      <c r="AH277" s="809"/>
      <c r="AI277" s="809"/>
      <c r="AJ277" s="809"/>
      <c r="AK277" s="809"/>
      <c r="AL277" s="809"/>
      <c r="AM277" s="809"/>
      <c r="AN277" s="809"/>
    </row>
    <row r="278" spans="1:40" s="808" customFormat="1" ht="15" thickBot="1">
      <c r="A278" s="179"/>
      <c r="B278" s="180" t="s">
        <v>549</v>
      </c>
      <c r="C278" s="202"/>
      <c r="D278" s="245"/>
      <c r="E278" s="809"/>
      <c r="F278" s="809"/>
      <c r="G278" s="809"/>
      <c r="H278" s="809"/>
      <c r="I278" s="809"/>
      <c r="J278" s="809"/>
      <c r="K278" s="809"/>
      <c r="L278" s="809"/>
      <c r="M278" s="809"/>
      <c r="N278" s="809"/>
      <c r="O278" s="809"/>
      <c r="P278" s="809"/>
      <c r="Q278" s="809"/>
      <c r="R278" s="809"/>
      <c r="S278" s="809"/>
      <c r="T278" s="809"/>
      <c r="U278" s="809"/>
      <c r="V278" s="809"/>
      <c r="W278" s="809"/>
      <c r="X278" s="809"/>
      <c r="Y278" s="809"/>
      <c r="Z278" s="809"/>
      <c r="AA278" s="809"/>
      <c r="AB278" s="809"/>
      <c r="AC278" s="809"/>
      <c r="AD278" s="809"/>
      <c r="AE278" s="809"/>
      <c r="AF278" s="809"/>
      <c r="AG278" s="809"/>
      <c r="AH278" s="809"/>
      <c r="AI278" s="809"/>
      <c r="AJ278" s="809"/>
      <c r="AK278" s="809"/>
      <c r="AL278" s="809"/>
      <c r="AM278" s="809"/>
      <c r="AN278" s="809"/>
    </row>
    <row r="279" spans="1:40" s="253" customFormat="1" outlineLevel="1">
      <c r="A279" s="790">
        <v>4003</v>
      </c>
      <c r="B279" s="1005" t="s">
        <v>208</v>
      </c>
      <c r="C279" s="369">
        <v>224000</v>
      </c>
      <c r="D279" s="810"/>
      <c r="E279" s="252"/>
      <c r="F279" s="418"/>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row>
    <row r="280" spans="1:40" s="809" customFormat="1" ht="15" outlineLevel="1" thickBot="1">
      <c r="A280" s="789">
        <v>4041</v>
      </c>
      <c r="B280" s="810" t="s">
        <v>1024</v>
      </c>
      <c r="C280" s="369">
        <v>0</v>
      </c>
      <c r="D280" s="810" t="s">
        <v>1379</v>
      </c>
    </row>
    <row r="281" spans="1:40" s="808" customFormat="1">
      <c r="A281" s="805"/>
      <c r="B281" s="954" t="s">
        <v>550</v>
      </c>
      <c r="C281" s="370">
        <v>224000</v>
      </c>
      <c r="D281" s="816"/>
      <c r="E281" s="809"/>
      <c r="F281" s="809"/>
      <c r="G281" s="809"/>
      <c r="H281" s="809"/>
      <c r="I281" s="809"/>
      <c r="J281" s="809"/>
      <c r="K281" s="809"/>
      <c r="L281" s="809"/>
      <c r="M281" s="809"/>
      <c r="N281" s="809"/>
      <c r="O281" s="809"/>
      <c r="P281" s="809"/>
      <c r="Q281" s="809"/>
      <c r="R281" s="809"/>
      <c r="S281" s="809"/>
      <c r="T281" s="809"/>
      <c r="U281" s="809"/>
      <c r="V281" s="809"/>
      <c r="W281" s="809"/>
      <c r="X281" s="809"/>
      <c r="Y281" s="809"/>
      <c r="Z281" s="809"/>
      <c r="AA281" s="809"/>
      <c r="AB281" s="809"/>
      <c r="AC281" s="809"/>
      <c r="AD281" s="809"/>
      <c r="AE281" s="809"/>
      <c r="AF281" s="809"/>
      <c r="AG281" s="809"/>
      <c r="AH281" s="809"/>
      <c r="AI281" s="809"/>
      <c r="AJ281" s="809"/>
      <c r="AK281" s="809"/>
      <c r="AL281" s="809"/>
      <c r="AM281" s="809"/>
      <c r="AN281" s="809"/>
    </row>
    <row r="282" spans="1:40" s="808" customFormat="1" ht="15" thickBot="1">
      <c r="A282" s="789"/>
      <c r="B282" s="828"/>
      <c r="C282" s="377"/>
      <c r="D282" s="814"/>
      <c r="E282" s="809"/>
      <c r="F282" s="809"/>
      <c r="G282" s="809"/>
      <c r="H282" s="809"/>
      <c r="I282" s="809"/>
      <c r="J282" s="809"/>
      <c r="K282" s="809"/>
      <c r="L282" s="809"/>
      <c r="M282" s="809"/>
      <c r="N282" s="809"/>
      <c r="O282" s="809"/>
      <c r="P282" s="809"/>
      <c r="Q282" s="809"/>
      <c r="R282" s="809"/>
      <c r="S282" s="809"/>
      <c r="T282" s="809"/>
      <c r="U282" s="809"/>
      <c r="V282" s="809"/>
      <c r="W282" s="809"/>
      <c r="X282" s="809"/>
      <c r="Y282" s="809"/>
      <c r="Z282" s="809"/>
      <c r="AA282" s="809"/>
      <c r="AB282" s="809"/>
      <c r="AC282" s="809"/>
      <c r="AD282" s="809"/>
      <c r="AE282" s="809"/>
      <c r="AF282" s="809"/>
      <c r="AG282" s="809"/>
      <c r="AH282" s="809"/>
      <c r="AI282" s="809"/>
      <c r="AJ282" s="809"/>
      <c r="AK282" s="809"/>
      <c r="AL282" s="809"/>
      <c r="AM282" s="809"/>
      <c r="AN282" s="809"/>
    </row>
    <row r="283" spans="1:40" s="6" customFormat="1" ht="15.75" thickBot="1">
      <c r="A283" s="191"/>
      <c r="B283" s="192" t="s">
        <v>577</v>
      </c>
      <c r="C283" s="371">
        <v>224000</v>
      </c>
      <c r="D283" s="254"/>
    </row>
    <row r="284" spans="1:40" s="808" customFormat="1">
      <c r="A284" s="789"/>
      <c r="B284" s="821"/>
      <c r="C284" s="208"/>
      <c r="D284" s="810"/>
      <c r="E284" s="809"/>
      <c r="F284" s="809"/>
      <c r="G284" s="809"/>
      <c r="H284" s="809"/>
      <c r="I284" s="809"/>
      <c r="J284" s="809"/>
      <c r="K284" s="809"/>
      <c r="L284" s="809"/>
      <c r="M284" s="809"/>
      <c r="N284" s="809"/>
      <c r="O284" s="809"/>
      <c r="P284" s="809"/>
      <c r="Q284" s="809"/>
      <c r="R284" s="809"/>
      <c r="S284" s="809"/>
      <c r="T284" s="809"/>
      <c r="U284" s="809"/>
      <c r="V284" s="809"/>
      <c r="W284" s="809"/>
      <c r="X284" s="809"/>
      <c r="Y284" s="809"/>
      <c r="Z284" s="809"/>
      <c r="AA284" s="809"/>
      <c r="AB284" s="809"/>
      <c r="AC284" s="809"/>
      <c r="AD284" s="809"/>
      <c r="AE284" s="809"/>
      <c r="AF284" s="809"/>
      <c r="AG284" s="809"/>
      <c r="AH284" s="809"/>
      <c r="AI284" s="809"/>
      <c r="AJ284" s="809"/>
      <c r="AK284" s="809"/>
      <c r="AL284" s="809"/>
      <c r="AM284" s="809"/>
      <c r="AN284" s="809"/>
    </row>
    <row r="285" spans="1:40" s="808" customFormat="1" ht="15">
      <c r="A285" s="1133"/>
      <c r="B285" s="182" t="s">
        <v>938</v>
      </c>
      <c r="C285" s="207"/>
      <c r="D285" s="815"/>
      <c r="E285" s="809"/>
      <c r="F285" s="809"/>
      <c r="G285" s="809"/>
      <c r="H285" s="809"/>
      <c r="I285" s="809"/>
      <c r="J285" s="809"/>
      <c r="K285" s="809"/>
      <c r="L285" s="809"/>
      <c r="M285" s="809"/>
      <c r="N285" s="809"/>
      <c r="O285" s="809"/>
      <c r="P285" s="809"/>
      <c r="Q285" s="809"/>
      <c r="R285" s="809"/>
      <c r="S285" s="809"/>
      <c r="T285" s="809"/>
      <c r="U285" s="809"/>
      <c r="V285" s="809"/>
      <c r="W285" s="809"/>
      <c r="X285" s="809"/>
      <c r="Y285" s="809"/>
      <c r="Z285" s="809"/>
      <c r="AA285" s="809"/>
      <c r="AB285" s="809"/>
      <c r="AC285" s="809"/>
      <c r="AD285" s="809"/>
      <c r="AE285" s="809"/>
      <c r="AF285" s="809"/>
      <c r="AG285" s="809"/>
      <c r="AH285" s="809"/>
      <c r="AI285" s="809"/>
      <c r="AJ285" s="809"/>
      <c r="AK285" s="809"/>
      <c r="AL285" s="809"/>
      <c r="AM285" s="809"/>
      <c r="AN285" s="809"/>
    </row>
    <row r="286" spans="1:40" s="808" customFormat="1" ht="15" thickBot="1">
      <c r="A286" s="789"/>
      <c r="B286" s="821"/>
      <c r="C286" s="203"/>
      <c r="D286" s="810"/>
      <c r="E286" s="809"/>
      <c r="F286" s="809"/>
      <c r="G286" s="809"/>
      <c r="H286" s="809"/>
      <c r="I286" s="809"/>
      <c r="J286" s="809"/>
      <c r="K286" s="809"/>
      <c r="L286" s="809"/>
      <c r="M286" s="809"/>
      <c r="N286" s="809"/>
      <c r="O286" s="809"/>
      <c r="P286" s="809"/>
      <c r="Q286" s="809"/>
      <c r="R286" s="809"/>
      <c r="S286" s="809"/>
      <c r="T286" s="809"/>
      <c r="U286" s="809"/>
      <c r="V286" s="809"/>
      <c r="W286" s="809"/>
      <c r="X286" s="809"/>
      <c r="Y286" s="809"/>
      <c r="Z286" s="809"/>
      <c r="AA286" s="809"/>
      <c r="AB286" s="809"/>
      <c r="AC286" s="809"/>
      <c r="AD286" s="809"/>
      <c r="AE286" s="809"/>
      <c r="AF286" s="809"/>
      <c r="AG286" s="809"/>
      <c r="AH286" s="809"/>
      <c r="AI286" s="809"/>
      <c r="AJ286" s="809"/>
      <c r="AK286" s="809"/>
      <c r="AL286" s="809"/>
      <c r="AM286" s="809"/>
      <c r="AN286" s="809"/>
    </row>
    <row r="287" spans="1:40" s="808" customFormat="1">
      <c r="A287" s="274"/>
      <c r="B287" s="1130" t="s">
        <v>645</v>
      </c>
      <c r="C287" s="276"/>
      <c r="D287" s="275"/>
      <c r="E287" s="809"/>
      <c r="F287" s="809"/>
      <c r="G287" s="809"/>
      <c r="H287" s="809"/>
      <c r="I287" s="809"/>
      <c r="J287" s="809"/>
      <c r="K287" s="809"/>
      <c r="L287" s="809"/>
      <c r="M287" s="809"/>
      <c r="N287" s="809"/>
      <c r="O287" s="809"/>
      <c r="P287" s="809"/>
      <c r="Q287" s="809"/>
      <c r="R287" s="809"/>
      <c r="S287" s="809"/>
      <c r="T287" s="809"/>
      <c r="U287" s="809"/>
      <c r="V287" s="809"/>
      <c r="W287" s="809"/>
      <c r="X287" s="809"/>
      <c r="Y287" s="809"/>
      <c r="Z287" s="809"/>
      <c r="AA287" s="809"/>
      <c r="AB287" s="809"/>
      <c r="AC287" s="809"/>
      <c r="AD287" s="809"/>
      <c r="AE287" s="809"/>
      <c r="AF287" s="809"/>
      <c r="AG287" s="809"/>
      <c r="AH287" s="809"/>
      <c r="AI287" s="809"/>
      <c r="AJ287" s="809"/>
      <c r="AK287" s="809"/>
      <c r="AL287" s="809"/>
      <c r="AM287" s="809"/>
      <c r="AN287" s="809"/>
    </row>
    <row r="288" spans="1:40" s="808" customFormat="1">
      <c r="A288" s="277"/>
      <c r="B288" s="1131"/>
      <c r="C288" s="178"/>
      <c r="D288" s="273"/>
      <c r="E288" s="809"/>
      <c r="F288" s="809"/>
      <c r="G288" s="809"/>
      <c r="H288" s="809"/>
      <c r="I288" s="809"/>
      <c r="J288" s="809"/>
      <c r="K288" s="809"/>
      <c r="L288" s="809"/>
      <c r="M288" s="809"/>
      <c r="N288" s="809"/>
      <c r="O288" s="809"/>
      <c r="P288" s="809"/>
      <c r="Q288" s="809"/>
      <c r="R288" s="809"/>
      <c r="S288" s="809"/>
      <c r="T288" s="809"/>
      <c r="U288" s="809"/>
      <c r="V288" s="809"/>
      <c r="W288" s="809"/>
      <c r="X288" s="809"/>
      <c r="Y288" s="809"/>
      <c r="Z288" s="809"/>
      <c r="AA288" s="809"/>
      <c r="AB288" s="809"/>
      <c r="AC288" s="809"/>
      <c r="AD288" s="809"/>
      <c r="AE288" s="809"/>
      <c r="AF288" s="809"/>
      <c r="AG288" s="809"/>
      <c r="AH288" s="809"/>
      <c r="AI288" s="809"/>
      <c r="AJ288" s="809"/>
      <c r="AK288" s="809"/>
      <c r="AL288" s="809"/>
      <c r="AM288" s="809"/>
      <c r="AN288" s="809"/>
    </row>
    <row r="289" spans="1:40" s="808" customFormat="1" ht="15" thickBot="1">
      <c r="A289" s="278"/>
      <c r="B289" s="1132"/>
      <c r="C289" s="202"/>
      <c r="D289" s="245"/>
      <c r="E289" s="809"/>
      <c r="F289" s="809"/>
      <c r="G289" s="809"/>
      <c r="H289" s="809"/>
      <c r="I289" s="809"/>
      <c r="J289" s="809"/>
      <c r="K289" s="809"/>
      <c r="L289" s="809"/>
      <c r="M289" s="809"/>
      <c r="N289" s="809"/>
      <c r="O289" s="809"/>
      <c r="P289" s="809"/>
      <c r="Q289" s="809"/>
      <c r="R289" s="809"/>
      <c r="S289" s="809"/>
      <c r="T289" s="809"/>
      <c r="U289" s="809"/>
      <c r="V289" s="809"/>
      <c r="W289" s="809"/>
      <c r="X289" s="809"/>
      <c r="Y289" s="809"/>
      <c r="Z289" s="809"/>
      <c r="AA289" s="809"/>
      <c r="AB289" s="809"/>
      <c r="AC289" s="809"/>
      <c r="AD289" s="809"/>
      <c r="AE289" s="809"/>
      <c r="AF289" s="809"/>
      <c r="AG289" s="809"/>
      <c r="AH289" s="809"/>
      <c r="AI289" s="809"/>
      <c r="AJ289" s="809"/>
      <c r="AK289" s="809"/>
      <c r="AL289" s="809"/>
      <c r="AM289" s="809"/>
      <c r="AN289" s="809"/>
    </row>
    <row r="290" spans="1:40" s="822" customFormat="1" ht="12.75" customHeight="1" outlineLevel="1">
      <c r="A290" s="829">
        <v>7034</v>
      </c>
      <c r="B290" s="816" t="s">
        <v>405</v>
      </c>
      <c r="C290" s="834">
        <v>0</v>
      </c>
      <c r="D290" s="810"/>
      <c r="E290" s="255"/>
      <c r="F290" s="813"/>
      <c r="G290" s="813"/>
      <c r="H290" s="813"/>
      <c r="I290" s="813"/>
      <c r="J290" s="813"/>
      <c r="K290" s="813"/>
      <c r="L290" s="813"/>
      <c r="M290" s="813"/>
      <c r="N290" s="813"/>
      <c r="O290" s="813"/>
      <c r="P290" s="813"/>
      <c r="Q290" s="813"/>
      <c r="R290" s="813"/>
      <c r="S290" s="813"/>
      <c r="T290" s="813"/>
      <c r="U290" s="813"/>
      <c r="V290" s="813"/>
      <c r="W290" s="813"/>
      <c r="X290" s="813"/>
      <c r="Y290" s="813"/>
      <c r="Z290" s="813"/>
      <c r="AA290" s="813"/>
      <c r="AB290" s="813"/>
      <c r="AC290" s="813"/>
      <c r="AD290" s="813"/>
      <c r="AE290" s="813"/>
      <c r="AF290" s="813"/>
      <c r="AG290" s="813"/>
      <c r="AH290" s="813"/>
      <c r="AI290" s="813"/>
      <c r="AJ290" s="813"/>
      <c r="AK290" s="813"/>
      <c r="AL290" s="813"/>
      <c r="AM290" s="813"/>
      <c r="AN290" s="813"/>
    </row>
    <row r="291" spans="1:40" s="808" customFormat="1" ht="12.75" customHeight="1" outlineLevel="1">
      <c r="A291" s="829">
        <v>7092</v>
      </c>
      <c r="B291" s="810" t="s">
        <v>727</v>
      </c>
      <c r="C291" s="834">
        <v>0</v>
      </c>
      <c r="D291" s="810"/>
      <c r="E291" s="9"/>
      <c r="F291" s="809"/>
      <c r="G291" s="809"/>
      <c r="H291" s="809"/>
      <c r="I291" s="809"/>
      <c r="J291" s="809"/>
      <c r="K291" s="809"/>
      <c r="L291" s="809"/>
      <c r="M291" s="809"/>
      <c r="N291" s="809"/>
      <c r="O291" s="809"/>
      <c r="P291" s="809"/>
      <c r="Q291" s="809"/>
      <c r="R291" s="809"/>
      <c r="S291" s="809"/>
      <c r="T291" s="809"/>
      <c r="U291" s="809"/>
      <c r="V291" s="809"/>
      <c r="W291" s="809"/>
      <c r="X291" s="809"/>
      <c r="Y291" s="809"/>
      <c r="Z291" s="809"/>
      <c r="AA291" s="809"/>
      <c r="AB291" s="809"/>
      <c r="AC291" s="809"/>
      <c r="AD291" s="809"/>
      <c r="AE291" s="809"/>
      <c r="AF291" s="809"/>
      <c r="AG291" s="809"/>
      <c r="AH291" s="809"/>
      <c r="AI291" s="809"/>
      <c r="AJ291" s="809"/>
      <c r="AK291" s="809"/>
      <c r="AL291" s="809"/>
      <c r="AM291" s="809"/>
      <c r="AN291" s="809"/>
    </row>
    <row r="292" spans="1:40" s="808" customFormat="1" ht="12.75" customHeight="1" outlineLevel="1">
      <c r="A292" s="829">
        <v>7011</v>
      </c>
      <c r="B292" s="810" t="s">
        <v>382</v>
      </c>
      <c r="C292" s="834">
        <v>0</v>
      </c>
      <c r="D292" s="810"/>
      <c r="E292" s="9"/>
      <c r="F292" s="809"/>
      <c r="G292" s="809"/>
      <c r="H292" s="809"/>
      <c r="I292" s="809"/>
      <c r="J292" s="809"/>
      <c r="K292" s="809"/>
      <c r="L292" s="809"/>
      <c r="M292" s="809"/>
      <c r="N292" s="809"/>
      <c r="O292" s="809"/>
      <c r="P292" s="809"/>
      <c r="Q292" s="809"/>
      <c r="R292" s="809"/>
      <c r="S292" s="809"/>
      <c r="T292" s="809"/>
      <c r="U292" s="809"/>
      <c r="V292" s="809"/>
      <c r="W292" s="809"/>
      <c r="X292" s="809"/>
      <c r="Y292" s="809"/>
      <c r="Z292" s="809"/>
      <c r="AA292" s="809"/>
      <c r="AB292" s="809"/>
      <c r="AC292" s="809"/>
      <c r="AD292" s="809"/>
      <c r="AE292" s="809"/>
      <c r="AF292" s="809"/>
      <c r="AG292" s="809"/>
      <c r="AH292" s="809"/>
      <c r="AI292" s="809"/>
      <c r="AJ292" s="809"/>
      <c r="AK292" s="809"/>
      <c r="AL292" s="809"/>
      <c r="AM292" s="809"/>
      <c r="AN292" s="809"/>
    </row>
    <row r="293" spans="1:40" s="808" customFormat="1" ht="12.75" customHeight="1" outlineLevel="1">
      <c r="A293" s="829">
        <v>7041</v>
      </c>
      <c r="B293" s="810" t="s">
        <v>412</v>
      </c>
      <c r="C293" s="834">
        <v>0</v>
      </c>
      <c r="D293" s="810"/>
      <c r="E293" s="9"/>
      <c r="F293" s="809"/>
      <c r="G293" s="809"/>
      <c r="H293" s="809"/>
      <c r="I293" s="809"/>
      <c r="J293" s="809"/>
      <c r="K293" s="809"/>
      <c r="L293" s="809"/>
      <c r="M293" s="809"/>
      <c r="N293" s="809"/>
      <c r="O293" s="809"/>
      <c r="P293" s="809"/>
      <c r="Q293" s="809"/>
      <c r="R293" s="809"/>
      <c r="S293" s="809"/>
      <c r="T293" s="809"/>
      <c r="U293" s="809"/>
      <c r="V293" s="809"/>
      <c r="W293" s="809"/>
      <c r="X293" s="809"/>
      <c r="Y293" s="809"/>
      <c r="Z293" s="809"/>
      <c r="AA293" s="809"/>
      <c r="AB293" s="809"/>
      <c r="AC293" s="809"/>
      <c r="AD293" s="809"/>
      <c r="AE293" s="809"/>
      <c r="AF293" s="809"/>
      <c r="AG293" s="809"/>
      <c r="AH293" s="809"/>
      <c r="AI293" s="809"/>
      <c r="AJ293" s="809"/>
      <c r="AK293" s="809"/>
      <c r="AL293" s="809"/>
      <c r="AM293" s="809"/>
      <c r="AN293" s="809"/>
    </row>
    <row r="294" spans="1:40" s="808" customFormat="1" ht="12.75" customHeight="1" outlineLevel="1">
      <c r="A294" s="230">
        <v>7014</v>
      </c>
      <c r="B294" s="819" t="s">
        <v>650</v>
      </c>
      <c r="C294" s="834">
        <v>0</v>
      </c>
      <c r="D294" s="819"/>
      <c r="E294" s="9"/>
      <c r="F294" s="809"/>
      <c r="G294" s="809"/>
      <c r="H294" s="809"/>
      <c r="I294" s="809"/>
      <c r="J294" s="809"/>
      <c r="K294" s="809"/>
      <c r="L294" s="809"/>
      <c r="M294" s="809"/>
      <c r="N294" s="809"/>
      <c r="O294" s="809"/>
      <c r="P294" s="809"/>
      <c r="Q294" s="809"/>
      <c r="R294" s="809"/>
      <c r="S294" s="809"/>
      <c r="T294" s="809"/>
      <c r="U294" s="809"/>
      <c r="V294" s="809"/>
      <c r="W294" s="809"/>
      <c r="X294" s="809"/>
      <c r="Y294" s="809"/>
      <c r="Z294" s="809"/>
      <c r="AA294" s="809"/>
      <c r="AB294" s="809"/>
      <c r="AC294" s="809"/>
      <c r="AD294" s="809"/>
      <c r="AE294" s="809"/>
      <c r="AF294" s="809"/>
      <c r="AG294" s="809"/>
      <c r="AH294" s="809"/>
      <c r="AI294" s="809"/>
      <c r="AJ294" s="809"/>
      <c r="AK294" s="809"/>
      <c r="AL294" s="809"/>
      <c r="AM294" s="809"/>
      <c r="AN294" s="809"/>
    </row>
    <row r="295" spans="1:40" s="808" customFormat="1" ht="12.75" customHeight="1" outlineLevel="1">
      <c r="A295" s="829">
        <v>7117</v>
      </c>
      <c r="B295" s="810" t="s">
        <v>733</v>
      </c>
      <c r="C295" s="834">
        <v>0</v>
      </c>
      <c r="D295" s="810"/>
      <c r="E295" s="9"/>
      <c r="F295" s="809"/>
      <c r="G295" s="809"/>
      <c r="H295" s="809"/>
      <c r="I295" s="809"/>
      <c r="J295" s="809"/>
      <c r="K295" s="809"/>
      <c r="L295" s="809"/>
      <c r="M295" s="809"/>
      <c r="N295" s="809"/>
      <c r="O295" s="809"/>
      <c r="P295" s="809"/>
      <c r="Q295" s="809"/>
      <c r="R295" s="809"/>
      <c r="S295" s="809"/>
      <c r="T295" s="809"/>
      <c r="U295" s="809"/>
      <c r="V295" s="809"/>
      <c r="W295" s="809"/>
      <c r="X295" s="809"/>
      <c r="Y295" s="809"/>
      <c r="Z295" s="809"/>
      <c r="AA295" s="809"/>
      <c r="AB295" s="809"/>
      <c r="AC295" s="809"/>
      <c r="AD295" s="809"/>
      <c r="AE295" s="809"/>
      <c r="AF295" s="809"/>
      <c r="AG295" s="809"/>
      <c r="AH295" s="809"/>
      <c r="AI295" s="809"/>
      <c r="AJ295" s="809"/>
      <c r="AK295" s="809"/>
      <c r="AL295" s="809"/>
      <c r="AM295" s="809"/>
      <c r="AN295" s="809"/>
    </row>
    <row r="296" spans="1:40" s="822" customFormat="1" ht="12.75" customHeight="1" outlineLevel="1">
      <c r="A296" s="829">
        <v>7109</v>
      </c>
      <c r="B296" s="810" t="s">
        <v>478</v>
      </c>
      <c r="C296" s="834">
        <v>0</v>
      </c>
      <c r="D296" s="810"/>
      <c r="E296" s="255"/>
      <c r="F296" s="813"/>
      <c r="G296" s="813"/>
      <c r="H296" s="813"/>
      <c r="I296" s="813"/>
      <c r="J296" s="813"/>
      <c r="K296" s="813"/>
      <c r="L296" s="813"/>
      <c r="M296" s="813"/>
      <c r="N296" s="813"/>
      <c r="O296" s="813"/>
      <c r="P296" s="813"/>
      <c r="Q296" s="813"/>
      <c r="R296" s="813"/>
      <c r="S296" s="813"/>
      <c r="T296" s="813"/>
      <c r="U296" s="813"/>
      <c r="V296" s="813"/>
      <c r="W296" s="813"/>
      <c r="X296" s="813"/>
      <c r="Y296" s="813"/>
      <c r="Z296" s="813"/>
      <c r="AA296" s="813"/>
      <c r="AB296" s="813"/>
      <c r="AC296" s="813"/>
      <c r="AD296" s="813"/>
      <c r="AE296" s="813"/>
      <c r="AF296" s="813"/>
      <c r="AG296" s="813"/>
      <c r="AH296" s="813"/>
      <c r="AI296" s="813"/>
      <c r="AJ296" s="813"/>
      <c r="AK296" s="813"/>
      <c r="AL296" s="813"/>
      <c r="AM296" s="813"/>
      <c r="AN296" s="813"/>
    </row>
    <row r="297" spans="1:40" s="822" customFormat="1" ht="12.75" customHeight="1" outlineLevel="1">
      <c r="A297" s="829">
        <v>7097</v>
      </c>
      <c r="B297" s="810" t="s">
        <v>728</v>
      </c>
      <c r="C297" s="834">
        <v>0</v>
      </c>
      <c r="D297" s="810"/>
      <c r="E297" s="255"/>
      <c r="F297" s="813"/>
      <c r="G297" s="813"/>
      <c r="H297" s="813"/>
      <c r="I297" s="813"/>
      <c r="J297" s="813"/>
      <c r="K297" s="813"/>
      <c r="L297" s="813"/>
      <c r="M297" s="813"/>
      <c r="N297" s="813"/>
      <c r="O297" s="813"/>
      <c r="P297" s="813"/>
      <c r="Q297" s="813"/>
      <c r="R297" s="813"/>
      <c r="S297" s="813"/>
      <c r="T297" s="813"/>
      <c r="U297" s="813"/>
      <c r="V297" s="813"/>
      <c r="W297" s="813"/>
      <c r="X297" s="813"/>
      <c r="Y297" s="813"/>
      <c r="Z297" s="813"/>
      <c r="AA297" s="813"/>
      <c r="AB297" s="813"/>
      <c r="AC297" s="813"/>
      <c r="AD297" s="813"/>
      <c r="AE297" s="813"/>
      <c r="AF297" s="813"/>
      <c r="AG297" s="813"/>
      <c r="AH297" s="813"/>
      <c r="AI297" s="813"/>
      <c r="AJ297" s="813"/>
      <c r="AK297" s="813"/>
      <c r="AL297" s="813"/>
      <c r="AM297" s="813"/>
      <c r="AN297" s="813"/>
    </row>
    <row r="298" spans="1:40" s="822" customFormat="1" ht="12.75" customHeight="1" outlineLevel="1">
      <c r="A298" s="829">
        <v>7052</v>
      </c>
      <c r="B298" s="810" t="s">
        <v>422</v>
      </c>
      <c r="C298" s="834">
        <v>0</v>
      </c>
      <c r="D298" s="819"/>
      <c r="E298" s="255"/>
      <c r="F298" s="813"/>
      <c r="G298" s="813"/>
      <c r="H298" s="813"/>
      <c r="I298" s="813"/>
      <c r="J298" s="813"/>
      <c r="K298" s="813"/>
      <c r="L298" s="813"/>
      <c r="M298" s="813"/>
      <c r="N298" s="813"/>
      <c r="O298" s="813"/>
      <c r="P298" s="813"/>
      <c r="Q298" s="813"/>
      <c r="R298" s="813"/>
      <c r="S298" s="813"/>
      <c r="T298" s="813"/>
      <c r="U298" s="813"/>
      <c r="V298" s="813"/>
      <c r="W298" s="813"/>
      <c r="X298" s="813"/>
      <c r="Y298" s="813"/>
      <c r="Z298" s="813"/>
      <c r="AA298" s="813"/>
      <c r="AB298" s="813"/>
      <c r="AC298" s="813"/>
      <c r="AD298" s="813"/>
      <c r="AE298" s="813"/>
      <c r="AF298" s="813"/>
      <c r="AG298" s="813"/>
      <c r="AH298" s="813"/>
      <c r="AI298" s="813"/>
      <c r="AJ298" s="813"/>
      <c r="AK298" s="813"/>
      <c r="AL298" s="813"/>
      <c r="AM298" s="813"/>
      <c r="AN298" s="813"/>
    </row>
    <row r="299" spans="1:40" s="822" customFormat="1" ht="12.75" customHeight="1" outlineLevel="1">
      <c r="A299" s="230">
        <v>7056</v>
      </c>
      <c r="B299" s="819" t="s">
        <v>659</v>
      </c>
      <c r="C299" s="834">
        <v>0</v>
      </c>
      <c r="D299" s="819"/>
      <c r="E299" s="255"/>
      <c r="F299" s="813"/>
      <c r="G299" s="813"/>
      <c r="H299" s="813"/>
      <c r="I299" s="813"/>
      <c r="J299" s="813"/>
      <c r="K299" s="813"/>
      <c r="L299" s="813"/>
      <c r="M299" s="813"/>
      <c r="N299" s="813"/>
      <c r="O299" s="813"/>
      <c r="P299" s="813"/>
      <c r="Q299" s="813"/>
      <c r="R299" s="813"/>
      <c r="S299" s="813"/>
      <c r="T299" s="813"/>
      <c r="U299" s="813"/>
      <c r="V299" s="813"/>
      <c r="W299" s="813"/>
      <c r="X299" s="813"/>
      <c r="Y299" s="813"/>
      <c r="Z299" s="813"/>
      <c r="AA299" s="813"/>
      <c r="AB299" s="813"/>
      <c r="AC299" s="813"/>
      <c r="AD299" s="813"/>
      <c r="AE299" s="813"/>
      <c r="AF299" s="813"/>
      <c r="AG299" s="813"/>
      <c r="AH299" s="813"/>
      <c r="AI299" s="813"/>
      <c r="AJ299" s="813"/>
      <c r="AK299" s="813"/>
      <c r="AL299" s="813"/>
      <c r="AM299" s="813"/>
      <c r="AN299" s="813"/>
    </row>
    <row r="300" spans="1:40" s="808" customFormat="1" ht="12.75" customHeight="1" outlineLevel="1">
      <c r="A300" s="230">
        <v>7110</v>
      </c>
      <c r="B300" s="819" t="s">
        <v>672</v>
      </c>
      <c r="C300" s="834">
        <v>0</v>
      </c>
      <c r="D300" s="819"/>
      <c r="E300" s="9"/>
      <c r="F300" s="809"/>
      <c r="G300" s="809"/>
      <c r="H300" s="809"/>
      <c r="I300" s="809"/>
      <c r="J300" s="809"/>
      <c r="K300" s="809"/>
      <c r="L300" s="809"/>
      <c r="M300" s="809"/>
      <c r="N300" s="809"/>
      <c r="O300" s="809"/>
      <c r="P300" s="809"/>
      <c r="Q300" s="809"/>
      <c r="R300" s="809"/>
      <c r="S300" s="809"/>
      <c r="T300" s="809"/>
      <c r="U300" s="809"/>
      <c r="V300" s="809"/>
      <c r="W300" s="809"/>
      <c r="X300" s="809"/>
      <c r="Y300" s="809"/>
      <c r="Z300" s="809"/>
      <c r="AA300" s="809"/>
      <c r="AB300" s="809"/>
      <c r="AC300" s="809"/>
      <c r="AD300" s="809"/>
      <c r="AE300" s="809"/>
      <c r="AF300" s="809"/>
      <c r="AG300" s="809"/>
      <c r="AH300" s="809"/>
      <c r="AI300" s="809"/>
      <c r="AJ300" s="809"/>
      <c r="AK300" s="809"/>
      <c r="AL300" s="809"/>
      <c r="AM300" s="809"/>
      <c r="AN300" s="809"/>
    </row>
    <row r="301" spans="1:40" s="808" customFormat="1" ht="12.75" customHeight="1" outlineLevel="1">
      <c r="A301" s="829">
        <v>7063</v>
      </c>
      <c r="B301" s="810" t="s">
        <v>433</v>
      </c>
      <c r="C301" s="834">
        <v>0</v>
      </c>
      <c r="D301" s="810"/>
      <c r="E301" s="9"/>
      <c r="F301" s="809"/>
      <c r="G301" s="809"/>
      <c r="H301" s="809"/>
      <c r="I301" s="809"/>
      <c r="J301" s="809"/>
      <c r="K301" s="809"/>
      <c r="L301" s="809"/>
      <c r="M301" s="809"/>
      <c r="N301" s="809"/>
      <c r="O301" s="809"/>
      <c r="P301" s="809"/>
      <c r="Q301" s="809"/>
      <c r="R301" s="809"/>
      <c r="S301" s="809"/>
      <c r="T301" s="809"/>
      <c r="U301" s="809"/>
      <c r="V301" s="809"/>
      <c r="W301" s="809"/>
      <c r="X301" s="809"/>
      <c r="Y301" s="809"/>
      <c r="Z301" s="809"/>
      <c r="AA301" s="809"/>
      <c r="AB301" s="809"/>
      <c r="AC301" s="809"/>
      <c r="AD301" s="809"/>
      <c r="AE301" s="809"/>
      <c r="AF301" s="809"/>
      <c r="AG301" s="809"/>
      <c r="AH301" s="809"/>
      <c r="AI301" s="809"/>
      <c r="AJ301" s="809"/>
      <c r="AK301" s="809"/>
      <c r="AL301" s="809"/>
      <c r="AM301" s="809"/>
      <c r="AN301" s="809"/>
    </row>
    <row r="302" spans="1:40" s="808" customFormat="1" ht="12.75" customHeight="1" outlineLevel="1">
      <c r="A302" s="230">
        <v>7053</v>
      </c>
      <c r="B302" s="819" t="s">
        <v>658</v>
      </c>
      <c r="C302" s="834">
        <v>0</v>
      </c>
      <c r="D302" s="819"/>
      <c r="E302" s="9"/>
      <c r="F302" s="809"/>
      <c r="G302" s="809"/>
      <c r="H302" s="809"/>
      <c r="I302" s="809"/>
      <c r="J302" s="809"/>
      <c r="K302" s="809"/>
      <c r="L302" s="809"/>
      <c r="M302" s="809"/>
      <c r="N302" s="809"/>
      <c r="O302" s="809"/>
      <c r="P302" s="809"/>
      <c r="Q302" s="809"/>
      <c r="R302" s="809"/>
      <c r="S302" s="809"/>
      <c r="T302" s="809"/>
      <c r="U302" s="809"/>
      <c r="V302" s="809"/>
      <c r="W302" s="809"/>
      <c r="X302" s="809"/>
      <c r="Y302" s="809"/>
      <c r="Z302" s="809"/>
      <c r="AA302" s="809"/>
      <c r="AB302" s="809"/>
      <c r="AC302" s="809"/>
      <c r="AD302" s="809"/>
      <c r="AE302" s="809"/>
      <c r="AF302" s="809"/>
      <c r="AG302" s="809"/>
      <c r="AH302" s="809"/>
      <c r="AI302" s="809"/>
      <c r="AJ302" s="809"/>
      <c r="AK302" s="809"/>
      <c r="AL302" s="809"/>
      <c r="AM302" s="809"/>
      <c r="AN302" s="809"/>
    </row>
    <row r="303" spans="1:40" s="808" customFormat="1" ht="12.75" customHeight="1" outlineLevel="1">
      <c r="A303" s="230">
        <v>7080</v>
      </c>
      <c r="B303" s="819" t="s">
        <v>667</v>
      </c>
      <c r="C303" s="834">
        <v>0</v>
      </c>
      <c r="D303" s="819"/>
      <c r="E303" s="9"/>
      <c r="F303" s="809"/>
      <c r="G303" s="809"/>
      <c r="H303" s="809"/>
      <c r="I303" s="809"/>
      <c r="J303" s="809"/>
      <c r="K303" s="809"/>
      <c r="L303" s="809"/>
      <c r="M303" s="809"/>
      <c r="N303" s="809"/>
      <c r="O303" s="809"/>
      <c r="P303" s="809"/>
      <c r="Q303" s="809"/>
      <c r="R303" s="809"/>
      <c r="S303" s="809"/>
      <c r="T303" s="809"/>
      <c r="U303" s="809"/>
      <c r="V303" s="809"/>
      <c r="W303" s="809"/>
      <c r="X303" s="809"/>
      <c r="Y303" s="809"/>
      <c r="Z303" s="809"/>
      <c r="AA303" s="809"/>
      <c r="AB303" s="809"/>
      <c r="AC303" s="809"/>
      <c r="AD303" s="809"/>
      <c r="AE303" s="809"/>
      <c r="AF303" s="809"/>
      <c r="AG303" s="809"/>
      <c r="AH303" s="809"/>
      <c r="AI303" s="809"/>
      <c r="AJ303" s="809"/>
      <c r="AK303" s="809"/>
      <c r="AL303" s="809"/>
      <c r="AM303" s="809"/>
      <c r="AN303" s="809"/>
    </row>
    <row r="304" spans="1:40" s="808" customFormat="1" ht="12.75" customHeight="1" outlineLevel="1">
      <c r="A304" s="230">
        <v>7033</v>
      </c>
      <c r="B304" s="819" t="s">
        <v>654</v>
      </c>
      <c r="C304" s="834">
        <v>0</v>
      </c>
      <c r="D304" s="819"/>
      <c r="E304" s="9"/>
      <c r="F304" s="809"/>
      <c r="G304" s="809"/>
      <c r="H304" s="809"/>
      <c r="I304" s="809"/>
      <c r="J304" s="809"/>
      <c r="K304" s="809"/>
      <c r="L304" s="809"/>
      <c r="M304" s="809"/>
      <c r="N304" s="809"/>
      <c r="O304" s="809"/>
      <c r="P304" s="809"/>
      <c r="Q304" s="809"/>
      <c r="R304" s="809"/>
      <c r="S304" s="809"/>
      <c r="T304" s="809"/>
      <c r="U304" s="809"/>
      <c r="V304" s="809"/>
      <c r="W304" s="809"/>
      <c r="X304" s="809"/>
      <c r="Y304" s="809"/>
      <c r="Z304" s="809"/>
      <c r="AA304" s="809"/>
      <c r="AB304" s="809"/>
      <c r="AC304" s="809"/>
      <c r="AD304" s="809"/>
      <c r="AE304" s="809"/>
      <c r="AF304" s="809"/>
      <c r="AG304" s="809"/>
      <c r="AH304" s="809"/>
      <c r="AI304" s="809"/>
      <c r="AJ304" s="809"/>
      <c r="AK304" s="809"/>
      <c r="AL304" s="809"/>
      <c r="AM304" s="809"/>
      <c r="AN304" s="809"/>
    </row>
    <row r="305" spans="1:40" s="808" customFormat="1" ht="12.75" customHeight="1" outlineLevel="1">
      <c r="A305" s="829">
        <v>7035</v>
      </c>
      <c r="B305" s="810" t="s">
        <v>406</v>
      </c>
      <c r="C305" s="834">
        <v>0</v>
      </c>
      <c r="D305" s="810"/>
      <c r="E305" s="9"/>
      <c r="F305" s="809"/>
      <c r="G305" s="809"/>
      <c r="H305" s="809"/>
      <c r="I305" s="809"/>
      <c r="J305" s="809"/>
      <c r="K305" s="809"/>
      <c r="L305" s="809"/>
      <c r="M305" s="809"/>
      <c r="N305" s="809"/>
      <c r="O305" s="809"/>
      <c r="P305" s="809"/>
      <c r="Q305" s="809"/>
      <c r="R305" s="809"/>
      <c r="S305" s="809"/>
      <c r="T305" s="809"/>
      <c r="U305" s="809"/>
      <c r="V305" s="809"/>
      <c r="W305" s="809"/>
      <c r="X305" s="809"/>
      <c r="Y305" s="809"/>
      <c r="Z305" s="809"/>
      <c r="AA305" s="809"/>
      <c r="AB305" s="809"/>
      <c r="AC305" s="809"/>
      <c r="AD305" s="809"/>
      <c r="AE305" s="809"/>
      <c r="AF305" s="809"/>
      <c r="AG305" s="809"/>
      <c r="AH305" s="809"/>
      <c r="AI305" s="809"/>
      <c r="AJ305" s="809"/>
      <c r="AK305" s="809"/>
      <c r="AL305" s="809"/>
      <c r="AM305" s="809"/>
      <c r="AN305" s="809"/>
    </row>
    <row r="306" spans="1:40" s="822" customFormat="1" ht="12.75" customHeight="1" outlineLevel="1">
      <c r="A306" s="829">
        <v>7132</v>
      </c>
      <c r="B306" s="810" t="s">
        <v>1140</v>
      </c>
      <c r="C306" s="834">
        <v>0</v>
      </c>
      <c r="D306" s="810"/>
      <c r="E306" s="255"/>
      <c r="F306" s="813"/>
      <c r="G306" s="813"/>
      <c r="H306" s="813"/>
      <c r="I306" s="813"/>
      <c r="J306" s="813"/>
      <c r="K306" s="813"/>
      <c r="L306" s="813"/>
      <c r="M306" s="813"/>
      <c r="N306" s="813"/>
      <c r="O306" s="813"/>
      <c r="P306" s="813"/>
      <c r="Q306" s="813"/>
      <c r="R306" s="813"/>
      <c r="S306" s="813"/>
      <c r="T306" s="813"/>
      <c r="U306" s="813"/>
      <c r="V306" s="813"/>
      <c r="W306" s="813"/>
      <c r="X306" s="813"/>
      <c r="Y306" s="813"/>
      <c r="Z306" s="813"/>
      <c r="AA306" s="813"/>
      <c r="AB306" s="813"/>
      <c r="AC306" s="813"/>
      <c r="AD306" s="813"/>
      <c r="AE306" s="813"/>
      <c r="AF306" s="813"/>
      <c r="AG306" s="813"/>
      <c r="AH306" s="813"/>
      <c r="AI306" s="813"/>
      <c r="AJ306" s="813"/>
      <c r="AK306" s="813"/>
      <c r="AL306" s="813"/>
      <c r="AM306" s="813"/>
      <c r="AN306" s="813"/>
    </row>
    <row r="307" spans="1:40" s="808" customFormat="1" ht="12.75" customHeight="1" outlineLevel="1">
      <c r="A307" s="230">
        <v>7119</v>
      </c>
      <c r="B307" s="819" t="s">
        <v>734</v>
      </c>
      <c r="C307" s="834">
        <v>0</v>
      </c>
      <c r="D307" s="810"/>
      <c r="E307" s="9"/>
      <c r="F307" s="809"/>
      <c r="G307" s="809"/>
      <c r="H307" s="809"/>
      <c r="I307" s="809"/>
      <c r="J307" s="809"/>
      <c r="K307" s="809"/>
      <c r="L307" s="809"/>
      <c r="M307" s="809"/>
      <c r="N307" s="809"/>
      <c r="O307" s="809"/>
      <c r="P307" s="809"/>
      <c r="Q307" s="809"/>
      <c r="R307" s="809"/>
      <c r="S307" s="809"/>
      <c r="T307" s="809"/>
      <c r="U307" s="809"/>
      <c r="V307" s="809"/>
      <c r="W307" s="809"/>
      <c r="X307" s="809"/>
      <c r="Y307" s="809"/>
      <c r="Z307" s="809"/>
      <c r="AA307" s="809"/>
      <c r="AB307" s="809"/>
      <c r="AC307" s="809"/>
      <c r="AD307" s="809"/>
      <c r="AE307" s="809"/>
      <c r="AF307" s="809"/>
      <c r="AG307" s="809"/>
      <c r="AH307" s="809"/>
      <c r="AI307" s="809"/>
      <c r="AJ307" s="809"/>
      <c r="AK307" s="809"/>
      <c r="AL307" s="809"/>
      <c r="AM307" s="809"/>
      <c r="AN307" s="809"/>
    </row>
    <row r="308" spans="1:40" s="822" customFormat="1" ht="27" customHeight="1" outlineLevel="1">
      <c r="A308" s="230">
        <v>7046</v>
      </c>
      <c r="B308" s="819" t="s">
        <v>657</v>
      </c>
      <c r="C308" s="834">
        <v>0</v>
      </c>
      <c r="D308" s="819"/>
      <c r="E308" s="256"/>
      <c r="F308" s="256"/>
      <c r="G308" s="813"/>
      <c r="H308" s="813"/>
      <c r="I308" s="813"/>
      <c r="J308" s="813"/>
      <c r="K308" s="813"/>
      <c r="L308" s="813"/>
      <c r="M308" s="813"/>
      <c r="N308" s="813"/>
      <c r="O308" s="813"/>
      <c r="P308" s="813"/>
      <c r="Q308" s="813"/>
      <c r="R308" s="813"/>
      <c r="S308" s="813"/>
      <c r="T308" s="813"/>
      <c r="U308" s="813"/>
      <c r="V308" s="813"/>
      <c r="W308" s="813"/>
      <c r="X308" s="813"/>
      <c r="Y308" s="813"/>
      <c r="Z308" s="813"/>
      <c r="AA308" s="813"/>
      <c r="AB308" s="813"/>
      <c r="AC308" s="813"/>
      <c r="AD308" s="813"/>
      <c r="AE308" s="813"/>
      <c r="AF308" s="813"/>
      <c r="AG308" s="813"/>
      <c r="AH308" s="813"/>
      <c r="AI308" s="813"/>
      <c r="AJ308" s="813"/>
      <c r="AK308" s="813"/>
      <c r="AL308" s="813"/>
      <c r="AM308" s="813"/>
      <c r="AN308" s="813"/>
    </row>
    <row r="309" spans="1:40" s="822" customFormat="1" ht="12.75" customHeight="1" outlineLevel="1">
      <c r="A309" s="230">
        <v>7508</v>
      </c>
      <c r="B309" s="819" t="s">
        <v>737</v>
      </c>
      <c r="C309" s="834">
        <v>0</v>
      </c>
      <c r="D309" s="819"/>
      <c r="E309" s="255"/>
      <c r="F309" s="813"/>
      <c r="G309" s="813"/>
      <c r="H309" s="813"/>
      <c r="I309" s="813"/>
      <c r="J309" s="813"/>
      <c r="K309" s="813"/>
      <c r="L309" s="813"/>
      <c r="M309" s="813"/>
      <c r="N309" s="813"/>
      <c r="O309" s="813"/>
      <c r="P309" s="813"/>
      <c r="Q309" s="813"/>
      <c r="R309" s="813"/>
      <c r="S309" s="813"/>
      <c r="T309" s="813"/>
      <c r="U309" s="813"/>
      <c r="V309" s="813"/>
      <c r="W309" s="813"/>
      <c r="X309" s="813"/>
      <c r="Y309" s="813"/>
      <c r="Z309" s="813"/>
      <c r="AA309" s="813"/>
      <c r="AB309" s="813"/>
      <c r="AC309" s="813"/>
      <c r="AD309" s="813"/>
      <c r="AE309" s="813"/>
      <c r="AF309" s="813"/>
      <c r="AG309" s="813"/>
      <c r="AH309" s="813"/>
      <c r="AI309" s="813"/>
      <c r="AJ309" s="813"/>
      <c r="AK309" s="813"/>
      <c r="AL309" s="813"/>
      <c r="AM309" s="813"/>
      <c r="AN309" s="813"/>
    </row>
    <row r="310" spans="1:40" s="808" customFormat="1" ht="12.75" customHeight="1" outlineLevel="1">
      <c r="A310" s="230">
        <v>7017</v>
      </c>
      <c r="B310" s="819" t="s">
        <v>653</v>
      </c>
      <c r="C310" s="834">
        <v>0</v>
      </c>
      <c r="D310" s="819"/>
      <c r="E310" s="9"/>
      <c r="F310" s="809"/>
      <c r="G310" s="809"/>
      <c r="H310" s="809"/>
      <c r="I310" s="809"/>
      <c r="J310" s="809"/>
      <c r="K310" s="809"/>
      <c r="L310" s="809"/>
      <c r="M310" s="809"/>
      <c r="N310" s="809"/>
      <c r="O310" s="809"/>
      <c r="P310" s="809"/>
      <c r="Q310" s="809"/>
      <c r="R310" s="809"/>
      <c r="S310" s="809"/>
      <c r="T310" s="809"/>
      <c r="U310" s="809"/>
      <c r="V310" s="809"/>
      <c r="W310" s="809"/>
      <c r="X310" s="809"/>
      <c r="Y310" s="809"/>
      <c r="Z310" s="809"/>
      <c r="AA310" s="809"/>
      <c r="AB310" s="809"/>
      <c r="AC310" s="809"/>
      <c r="AD310" s="809"/>
      <c r="AE310" s="809"/>
      <c r="AF310" s="809"/>
      <c r="AG310" s="809"/>
      <c r="AH310" s="809"/>
      <c r="AI310" s="809"/>
      <c r="AJ310" s="809"/>
      <c r="AK310" s="809"/>
      <c r="AL310" s="809"/>
      <c r="AM310" s="809"/>
      <c r="AN310" s="809"/>
    </row>
    <row r="311" spans="1:40" s="808" customFormat="1" ht="12.75" customHeight="1" outlineLevel="1">
      <c r="A311" s="829">
        <v>7127</v>
      </c>
      <c r="B311" s="810" t="s">
        <v>640</v>
      </c>
      <c r="C311" s="834">
        <v>0</v>
      </c>
      <c r="D311" s="810"/>
      <c r="E311" s="9"/>
      <c r="F311" s="809"/>
      <c r="G311" s="809"/>
      <c r="H311" s="809"/>
      <c r="I311" s="809"/>
      <c r="J311" s="809"/>
      <c r="K311" s="809"/>
      <c r="L311" s="809"/>
      <c r="M311" s="809"/>
      <c r="N311" s="809"/>
      <c r="O311" s="809"/>
      <c r="P311" s="809"/>
      <c r="Q311" s="809"/>
      <c r="R311" s="809"/>
      <c r="S311" s="809"/>
      <c r="T311" s="809"/>
      <c r="U311" s="809"/>
      <c r="V311" s="809"/>
      <c r="W311" s="809"/>
      <c r="X311" s="809"/>
      <c r="Y311" s="809"/>
      <c r="Z311" s="809"/>
      <c r="AA311" s="809"/>
      <c r="AB311" s="809"/>
      <c r="AC311" s="809"/>
      <c r="AD311" s="809"/>
      <c r="AE311" s="809"/>
      <c r="AF311" s="809"/>
      <c r="AG311" s="809"/>
      <c r="AH311" s="809"/>
      <c r="AI311" s="809"/>
      <c r="AJ311" s="809"/>
      <c r="AK311" s="809"/>
      <c r="AL311" s="809"/>
      <c r="AM311" s="809"/>
      <c r="AN311" s="809"/>
    </row>
    <row r="312" spans="1:40" s="822" customFormat="1" ht="12.75" customHeight="1" outlineLevel="1">
      <c r="A312" s="829">
        <v>7087</v>
      </c>
      <c r="B312" s="826" t="s">
        <v>456</v>
      </c>
      <c r="C312" s="834">
        <v>0</v>
      </c>
      <c r="D312" s="810"/>
      <c r="E312" s="255"/>
      <c r="F312" s="813"/>
      <c r="G312" s="813"/>
      <c r="H312" s="813"/>
      <c r="I312" s="813"/>
      <c r="J312" s="813"/>
      <c r="K312" s="813"/>
      <c r="L312" s="813"/>
      <c r="M312" s="813"/>
      <c r="N312" s="813"/>
      <c r="O312" s="813"/>
      <c r="P312" s="813"/>
      <c r="Q312" s="813"/>
      <c r="R312" s="813"/>
      <c r="S312" s="813"/>
      <c r="T312" s="813"/>
      <c r="U312" s="813"/>
      <c r="V312" s="813"/>
      <c r="W312" s="813"/>
      <c r="X312" s="813"/>
      <c r="Y312" s="813"/>
      <c r="Z312" s="813"/>
      <c r="AA312" s="813"/>
      <c r="AB312" s="813"/>
      <c r="AC312" s="813"/>
      <c r="AD312" s="813"/>
      <c r="AE312" s="813"/>
      <c r="AF312" s="813"/>
      <c r="AG312" s="813"/>
      <c r="AH312" s="813"/>
      <c r="AI312" s="813"/>
      <c r="AJ312" s="813"/>
      <c r="AK312" s="813"/>
      <c r="AL312" s="813"/>
      <c r="AM312" s="813"/>
      <c r="AN312" s="813"/>
    </row>
    <row r="313" spans="1:40" s="901" customFormat="1" ht="12.75" hidden="1" customHeight="1" outlineLevel="1">
      <c r="A313" s="897" t="s">
        <v>647</v>
      </c>
      <c r="B313" s="1203" t="s">
        <v>663</v>
      </c>
      <c r="C313" s="898">
        <v>0</v>
      </c>
      <c r="D313" s="777"/>
      <c r="E313" s="899"/>
      <c r="F313" s="900"/>
    </row>
    <row r="314" spans="1:40" s="808" customFormat="1" ht="12.75" customHeight="1" outlineLevel="1">
      <c r="A314" s="230">
        <v>7116</v>
      </c>
      <c r="B314" s="819" t="s">
        <v>599</v>
      </c>
      <c r="C314" s="834">
        <v>0</v>
      </c>
      <c r="D314" s="819"/>
      <c r="E314" s="9"/>
      <c r="F314" s="809"/>
      <c r="G314" s="809"/>
      <c r="H314" s="809"/>
      <c r="I314" s="809"/>
      <c r="J314" s="809"/>
      <c r="K314" s="809"/>
      <c r="L314" s="809"/>
      <c r="M314" s="809"/>
      <c r="N314" s="809"/>
      <c r="O314" s="809"/>
      <c r="P314" s="809"/>
      <c r="Q314" s="809"/>
      <c r="R314" s="809"/>
      <c r="S314" s="809"/>
      <c r="T314" s="809"/>
      <c r="U314" s="809"/>
      <c r="V314" s="809"/>
      <c r="W314" s="809"/>
      <c r="X314" s="809"/>
      <c r="Y314" s="809"/>
      <c r="Z314" s="809"/>
      <c r="AA314" s="809"/>
      <c r="AB314" s="809"/>
      <c r="AC314" s="809"/>
      <c r="AD314" s="809"/>
      <c r="AE314" s="809"/>
      <c r="AF314" s="809"/>
      <c r="AG314" s="809"/>
      <c r="AH314" s="809"/>
      <c r="AI314" s="809"/>
      <c r="AJ314" s="809"/>
      <c r="AK314" s="809"/>
      <c r="AL314" s="809"/>
      <c r="AM314" s="809"/>
      <c r="AN314" s="809"/>
    </row>
    <row r="315" spans="1:40" s="822" customFormat="1" ht="12.75" customHeight="1" outlineLevel="1">
      <c r="A315" s="829">
        <v>7058</v>
      </c>
      <c r="B315" s="810" t="s">
        <v>428</v>
      </c>
      <c r="C315" s="834">
        <v>0</v>
      </c>
      <c r="D315" s="810"/>
      <c r="E315" s="255"/>
      <c r="F315" s="813"/>
      <c r="G315" s="813"/>
      <c r="H315" s="813"/>
      <c r="I315" s="813"/>
      <c r="J315" s="813"/>
      <c r="K315" s="813"/>
      <c r="L315" s="813"/>
      <c r="M315" s="813"/>
      <c r="N315" s="813"/>
      <c r="O315" s="813"/>
      <c r="P315" s="813"/>
      <c r="Q315" s="813"/>
      <c r="R315" s="813"/>
      <c r="S315" s="813"/>
      <c r="T315" s="813"/>
      <c r="U315" s="813"/>
      <c r="V315" s="813"/>
      <c r="W315" s="813"/>
      <c r="X315" s="813"/>
      <c r="Y315" s="813"/>
      <c r="Z315" s="813"/>
      <c r="AA315" s="813"/>
      <c r="AB315" s="813"/>
      <c r="AC315" s="813"/>
      <c r="AD315" s="813"/>
      <c r="AE315" s="813"/>
      <c r="AF315" s="813"/>
      <c r="AG315" s="813"/>
      <c r="AH315" s="813"/>
      <c r="AI315" s="813"/>
      <c r="AJ315" s="813"/>
      <c r="AK315" s="813"/>
      <c r="AL315" s="813"/>
      <c r="AM315" s="813"/>
      <c r="AN315" s="813"/>
    </row>
    <row r="316" spans="1:40" s="808" customFormat="1" ht="12.75" customHeight="1" outlineLevel="1">
      <c r="A316" s="829">
        <v>7013</v>
      </c>
      <c r="B316" s="810" t="s">
        <v>384</v>
      </c>
      <c r="C316" s="834">
        <v>0</v>
      </c>
      <c r="D316" s="810"/>
      <c r="E316" s="9"/>
      <c r="F316" s="809"/>
      <c r="G316" s="809"/>
      <c r="H316" s="809"/>
      <c r="I316" s="809"/>
      <c r="J316" s="809"/>
      <c r="K316" s="809"/>
      <c r="L316" s="809"/>
      <c r="M316" s="809"/>
      <c r="N316" s="809"/>
      <c r="O316" s="809"/>
      <c r="P316" s="809"/>
      <c r="Q316" s="809"/>
      <c r="R316" s="809"/>
      <c r="S316" s="809"/>
      <c r="T316" s="809"/>
      <c r="U316" s="809"/>
      <c r="V316" s="809"/>
      <c r="W316" s="809"/>
      <c r="X316" s="809"/>
      <c r="Y316" s="809"/>
      <c r="Z316" s="809"/>
      <c r="AA316" s="809"/>
      <c r="AB316" s="809"/>
      <c r="AC316" s="809"/>
      <c r="AD316" s="809"/>
      <c r="AE316" s="809"/>
      <c r="AF316" s="809"/>
      <c r="AG316" s="809"/>
      <c r="AH316" s="809"/>
      <c r="AI316" s="809"/>
      <c r="AJ316" s="809"/>
      <c r="AK316" s="809"/>
      <c r="AL316" s="809"/>
      <c r="AM316" s="809"/>
      <c r="AN316" s="809"/>
    </row>
    <row r="317" spans="1:40" s="808" customFormat="1" ht="12.75" customHeight="1" outlineLevel="1">
      <c r="A317" s="829">
        <v>7006</v>
      </c>
      <c r="B317" s="810" t="s">
        <v>377</v>
      </c>
      <c r="C317" s="834">
        <v>0</v>
      </c>
      <c r="D317" s="810"/>
      <c r="E317" s="9"/>
      <c r="F317" s="809"/>
      <c r="G317" s="809"/>
      <c r="H317" s="809"/>
      <c r="I317" s="809"/>
      <c r="J317" s="809"/>
      <c r="K317" s="809"/>
      <c r="L317" s="809"/>
      <c r="M317" s="809"/>
      <c r="N317" s="809"/>
      <c r="O317" s="809"/>
      <c r="P317" s="809"/>
      <c r="Q317" s="809"/>
      <c r="R317" s="809"/>
      <c r="S317" s="809"/>
      <c r="T317" s="809"/>
      <c r="U317" s="809"/>
      <c r="V317" s="809"/>
      <c r="W317" s="809"/>
      <c r="X317" s="809"/>
      <c r="Y317" s="809"/>
      <c r="Z317" s="809"/>
      <c r="AA317" s="809"/>
      <c r="AB317" s="809"/>
      <c r="AC317" s="809"/>
      <c r="AD317" s="809"/>
      <c r="AE317" s="809"/>
      <c r="AF317" s="809"/>
      <c r="AG317" s="809"/>
      <c r="AH317" s="809"/>
      <c r="AI317" s="809"/>
      <c r="AJ317" s="809"/>
      <c r="AK317" s="809"/>
      <c r="AL317" s="809"/>
      <c r="AM317" s="809"/>
      <c r="AN317" s="809"/>
    </row>
    <row r="318" spans="1:40" s="808" customFormat="1" ht="12.75" customHeight="1" outlineLevel="1">
      <c r="A318" s="829">
        <v>7039</v>
      </c>
      <c r="B318" s="810" t="s">
        <v>1100</v>
      </c>
      <c r="C318" s="834">
        <v>0</v>
      </c>
      <c r="D318" s="810"/>
      <c r="E318" s="9"/>
      <c r="F318" s="809"/>
      <c r="G318" s="809"/>
      <c r="H318" s="809"/>
      <c r="I318" s="809"/>
      <c r="J318" s="809"/>
      <c r="K318" s="809"/>
      <c r="L318" s="809"/>
      <c r="M318" s="809"/>
      <c r="N318" s="809"/>
      <c r="O318" s="809"/>
      <c r="P318" s="809"/>
      <c r="Q318" s="809"/>
      <c r="R318" s="809"/>
      <c r="S318" s="809"/>
      <c r="T318" s="809"/>
      <c r="U318" s="809"/>
      <c r="V318" s="809"/>
      <c r="W318" s="809"/>
      <c r="X318" s="809"/>
      <c r="Y318" s="809"/>
      <c r="Z318" s="809"/>
      <c r="AA318" s="809"/>
      <c r="AB318" s="809"/>
      <c r="AC318" s="809"/>
      <c r="AD318" s="809"/>
      <c r="AE318" s="809"/>
      <c r="AF318" s="809"/>
      <c r="AG318" s="809"/>
      <c r="AH318" s="809"/>
      <c r="AI318" s="809"/>
      <c r="AJ318" s="809"/>
      <c r="AK318" s="809"/>
      <c r="AL318" s="809"/>
      <c r="AM318" s="809"/>
      <c r="AN318" s="809"/>
    </row>
    <row r="319" spans="1:40" s="822" customFormat="1" ht="12.75" customHeight="1" outlineLevel="1">
      <c r="A319" s="829">
        <v>7082</v>
      </c>
      <c r="B319" s="810" t="s">
        <v>723</v>
      </c>
      <c r="C319" s="834">
        <v>0</v>
      </c>
      <c r="D319" s="810"/>
      <c r="E319" s="255"/>
      <c r="F319" s="813"/>
      <c r="G319" s="813"/>
      <c r="H319" s="813"/>
      <c r="I319" s="813"/>
      <c r="J319" s="813"/>
      <c r="K319" s="813"/>
      <c r="L319" s="813"/>
      <c r="M319" s="813"/>
      <c r="N319" s="813"/>
      <c r="O319" s="813"/>
      <c r="P319" s="813"/>
      <c r="Q319" s="813"/>
      <c r="R319" s="813"/>
      <c r="S319" s="813"/>
      <c r="T319" s="813"/>
      <c r="U319" s="813"/>
      <c r="V319" s="813"/>
      <c r="W319" s="813"/>
      <c r="X319" s="813"/>
      <c r="Y319" s="813"/>
      <c r="Z319" s="813"/>
      <c r="AA319" s="813"/>
      <c r="AB319" s="813"/>
      <c r="AC319" s="813"/>
      <c r="AD319" s="813"/>
      <c r="AE319" s="813"/>
      <c r="AF319" s="813"/>
      <c r="AG319" s="813"/>
      <c r="AH319" s="813"/>
      <c r="AI319" s="813"/>
      <c r="AJ319" s="813"/>
      <c r="AK319" s="813"/>
      <c r="AL319" s="813"/>
      <c r="AM319" s="813"/>
      <c r="AN319" s="813"/>
    </row>
    <row r="320" spans="1:40" s="822" customFormat="1" ht="12.75" customHeight="1" outlineLevel="1">
      <c r="A320" s="416">
        <v>7133</v>
      </c>
      <c r="B320" s="810" t="s">
        <v>1142</v>
      </c>
      <c r="C320" s="834">
        <v>0</v>
      </c>
      <c r="D320" s="810"/>
      <c r="E320" s="255"/>
      <c r="F320" s="813"/>
      <c r="G320" s="813"/>
      <c r="H320" s="813"/>
      <c r="I320" s="813"/>
      <c r="J320" s="813"/>
      <c r="K320" s="813"/>
      <c r="L320" s="813"/>
      <c r="M320" s="813"/>
      <c r="N320" s="813"/>
      <c r="O320" s="813"/>
      <c r="P320" s="813"/>
      <c r="Q320" s="813"/>
      <c r="R320" s="813"/>
      <c r="S320" s="813"/>
      <c r="T320" s="813"/>
      <c r="U320" s="813"/>
      <c r="V320" s="813"/>
      <c r="W320" s="813"/>
      <c r="X320" s="813"/>
      <c r="Y320" s="813"/>
      <c r="Z320" s="813"/>
      <c r="AA320" s="813"/>
      <c r="AB320" s="813"/>
      <c r="AC320" s="813"/>
      <c r="AD320" s="813"/>
      <c r="AE320" s="813"/>
      <c r="AF320" s="813"/>
      <c r="AG320" s="813"/>
      <c r="AH320" s="813"/>
      <c r="AI320" s="813"/>
      <c r="AJ320" s="813"/>
      <c r="AK320" s="813"/>
      <c r="AL320" s="813"/>
      <c r="AM320" s="813"/>
      <c r="AN320" s="813"/>
    </row>
    <row r="321" spans="1:40" s="808" customFormat="1" ht="12.75" customHeight="1" outlineLevel="1">
      <c r="A321" s="230">
        <v>7045</v>
      </c>
      <c r="B321" s="819" t="s">
        <v>718</v>
      </c>
      <c r="C321" s="834">
        <v>0</v>
      </c>
      <c r="D321" s="819"/>
      <c r="E321" s="9"/>
      <c r="F321" s="809"/>
      <c r="G321" s="809"/>
      <c r="H321" s="809"/>
      <c r="I321" s="809"/>
      <c r="J321" s="809"/>
      <c r="K321" s="809"/>
      <c r="L321" s="809"/>
      <c r="M321" s="809"/>
      <c r="N321" s="809"/>
      <c r="O321" s="809"/>
      <c r="P321" s="809"/>
      <c r="Q321" s="809"/>
      <c r="R321" s="809"/>
      <c r="S321" s="809"/>
      <c r="T321" s="809"/>
      <c r="U321" s="809"/>
      <c r="V321" s="809"/>
      <c r="W321" s="809"/>
      <c r="X321" s="809"/>
      <c r="Y321" s="809"/>
      <c r="Z321" s="809"/>
      <c r="AA321" s="809"/>
      <c r="AB321" s="809"/>
      <c r="AC321" s="809"/>
      <c r="AD321" s="809"/>
      <c r="AE321" s="809"/>
      <c r="AF321" s="809"/>
      <c r="AG321" s="809"/>
      <c r="AH321" s="809"/>
      <c r="AI321" s="809"/>
      <c r="AJ321" s="809"/>
      <c r="AK321" s="809"/>
      <c r="AL321" s="809"/>
      <c r="AM321" s="809"/>
      <c r="AN321" s="809"/>
    </row>
    <row r="322" spans="1:40" s="808" customFormat="1" ht="12.75" customHeight="1" outlineLevel="1">
      <c r="A322" s="829">
        <v>7020</v>
      </c>
      <c r="B322" s="810" t="s">
        <v>391</v>
      </c>
      <c r="C322" s="834">
        <v>0</v>
      </c>
      <c r="D322" s="810"/>
      <c r="E322" s="9"/>
      <c r="F322" s="809"/>
      <c r="G322" s="809"/>
      <c r="H322" s="809"/>
      <c r="I322" s="809"/>
      <c r="J322" s="809"/>
      <c r="K322" s="809"/>
      <c r="L322" s="809"/>
      <c r="M322" s="809"/>
      <c r="N322" s="809"/>
      <c r="O322" s="809"/>
      <c r="P322" s="809"/>
      <c r="Q322" s="809"/>
      <c r="R322" s="809"/>
      <c r="S322" s="809"/>
      <c r="T322" s="809"/>
      <c r="U322" s="809"/>
      <c r="V322" s="809"/>
      <c r="W322" s="809"/>
      <c r="X322" s="809"/>
      <c r="Y322" s="809"/>
      <c r="Z322" s="809"/>
      <c r="AA322" s="809"/>
      <c r="AB322" s="809"/>
      <c r="AC322" s="809"/>
      <c r="AD322" s="809"/>
      <c r="AE322" s="809"/>
      <c r="AF322" s="809"/>
      <c r="AG322" s="809"/>
      <c r="AH322" s="809"/>
      <c r="AI322" s="809"/>
      <c r="AJ322" s="809"/>
      <c r="AK322" s="809"/>
      <c r="AL322" s="809"/>
      <c r="AM322" s="809"/>
      <c r="AN322" s="809"/>
    </row>
    <row r="323" spans="1:40" s="822" customFormat="1" ht="12.75" customHeight="1" outlineLevel="1">
      <c r="A323" s="230">
        <v>7016</v>
      </c>
      <c r="B323" s="819" t="s">
        <v>651</v>
      </c>
      <c r="C323" s="834">
        <v>0</v>
      </c>
      <c r="D323" s="819"/>
      <c r="E323" s="255"/>
      <c r="F323" s="813"/>
      <c r="G323" s="813"/>
      <c r="H323" s="813"/>
      <c r="I323" s="813"/>
      <c r="J323" s="813"/>
      <c r="K323" s="813"/>
      <c r="L323" s="813"/>
      <c r="M323" s="813"/>
      <c r="N323" s="813"/>
      <c r="O323" s="813"/>
      <c r="P323" s="813"/>
      <c r="Q323" s="813"/>
      <c r="R323" s="813"/>
      <c r="S323" s="813"/>
      <c r="T323" s="813"/>
      <c r="U323" s="813"/>
      <c r="V323" s="813"/>
      <c r="W323" s="813"/>
      <c r="X323" s="813"/>
      <c r="Y323" s="813"/>
      <c r="Z323" s="813"/>
      <c r="AA323" s="813"/>
      <c r="AB323" s="813"/>
      <c r="AC323" s="813"/>
      <c r="AD323" s="813"/>
      <c r="AE323" s="813"/>
      <c r="AF323" s="813"/>
      <c r="AG323" s="813"/>
      <c r="AH323" s="813"/>
      <c r="AI323" s="813"/>
      <c r="AJ323" s="813"/>
      <c r="AK323" s="813"/>
      <c r="AL323" s="813"/>
      <c r="AM323" s="813"/>
      <c r="AN323" s="813"/>
    </row>
    <row r="324" spans="1:40" s="808" customFormat="1" ht="12.75" customHeight="1" outlineLevel="1">
      <c r="A324" s="829">
        <v>7128</v>
      </c>
      <c r="B324" s="810" t="s">
        <v>641</v>
      </c>
      <c r="C324" s="834">
        <v>0</v>
      </c>
      <c r="D324" s="810"/>
      <c r="E324" s="9"/>
      <c r="F324" s="809"/>
      <c r="G324" s="809"/>
      <c r="H324" s="809"/>
      <c r="I324" s="809"/>
      <c r="J324" s="809"/>
      <c r="K324" s="809"/>
      <c r="L324" s="809"/>
      <c r="M324" s="809"/>
      <c r="N324" s="809"/>
      <c r="O324" s="809"/>
      <c r="P324" s="809"/>
      <c r="Q324" s="809"/>
      <c r="R324" s="809"/>
      <c r="S324" s="809"/>
      <c r="T324" s="809"/>
      <c r="U324" s="809"/>
      <c r="V324" s="809"/>
      <c r="W324" s="809"/>
      <c r="X324" s="809"/>
      <c r="Y324" s="809"/>
      <c r="Z324" s="809"/>
      <c r="AA324" s="809"/>
      <c r="AB324" s="809"/>
      <c r="AC324" s="809"/>
      <c r="AD324" s="809"/>
      <c r="AE324" s="809"/>
      <c r="AF324" s="809"/>
      <c r="AG324" s="809"/>
      <c r="AH324" s="809"/>
      <c r="AI324" s="809"/>
      <c r="AJ324" s="809"/>
      <c r="AK324" s="809"/>
      <c r="AL324" s="809"/>
      <c r="AM324" s="809"/>
      <c r="AN324" s="809"/>
    </row>
    <row r="325" spans="1:40" s="822" customFormat="1" ht="12.75" customHeight="1" outlineLevel="1">
      <c r="A325" s="230">
        <v>7081</v>
      </c>
      <c r="B325" s="819" t="s">
        <v>666</v>
      </c>
      <c r="C325" s="834">
        <v>0</v>
      </c>
      <c r="D325" s="819"/>
      <c r="E325" s="255"/>
      <c r="F325" s="813"/>
      <c r="G325" s="813"/>
      <c r="H325" s="813"/>
      <c r="I325" s="813"/>
      <c r="J325" s="813"/>
      <c r="K325" s="813"/>
      <c r="L325" s="813"/>
      <c r="M325" s="813"/>
      <c r="N325" s="813"/>
      <c r="O325" s="813"/>
      <c r="P325" s="813"/>
      <c r="Q325" s="813"/>
      <c r="R325" s="813"/>
      <c r="S325" s="813"/>
      <c r="T325" s="813"/>
      <c r="U325" s="813"/>
      <c r="V325" s="813"/>
      <c r="W325" s="813"/>
      <c r="X325" s="813"/>
      <c r="Y325" s="813"/>
      <c r="Z325" s="813"/>
      <c r="AA325" s="813"/>
      <c r="AB325" s="813"/>
      <c r="AC325" s="813"/>
      <c r="AD325" s="813"/>
      <c r="AE325" s="813"/>
      <c r="AF325" s="813"/>
      <c r="AG325" s="813"/>
      <c r="AH325" s="813"/>
      <c r="AI325" s="813"/>
      <c r="AJ325" s="813"/>
      <c r="AK325" s="813"/>
      <c r="AL325" s="813"/>
      <c r="AM325" s="813"/>
      <c r="AN325" s="813"/>
    </row>
    <row r="326" spans="1:40" s="808" customFormat="1" ht="12.75" customHeight="1" outlineLevel="1">
      <c r="A326" s="230">
        <v>7064</v>
      </c>
      <c r="B326" s="819" t="s">
        <v>661</v>
      </c>
      <c r="C326" s="834">
        <v>0</v>
      </c>
      <c r="D326" s="819"/>
      <c r="E326" s="9"/>
      <c r="F326" s="809"/>
      <c r="G326" s="809"/>
      <c r="H326" s="809"/>
      <c r="I326" s="809"/>
      <c r="J326" s="809"/>
      <c r="K326" s="809"/>
      <c r="L326" s="809"/>
      <c r="M326" s="809"/>
      <c r="N326" s="809"/>
      <c r="O326" s="809"/>
      <c r="P326" s="809"/>
      <c r="Q326" s="809"/>
      <c r="R326" s="809"/>
      <c r="S326" s="809"/>
      <c r="T326" s="809"/>
      <c r="U326" s="809"/>
      <c r="V326" s="809"/>
      <c r="W326" s="809"/>
      <c r="X326" s="809"/>
      <c r="Y326" s="809"/>
      <c r="Z326" s="809"/>
      <c r="AA326" s="809"/>
      <c r="AB326" s="809"/>
      <c r="AC326" s="809"/>
      <c r="AD326" s="809"/>
      <c r="AE326" s="809"/>
      <c r="AF326" s="809"/>
      <c r="AG326" s="809"/>
      <c r="AH326" s="809"/>
      <c r="AI326" s="809"/>
      <c r="AJ326" s="809"/>
      <c r="AK326" s="809"/>
      <c r="AL326" s="809"/>
      <c r="AM326" s="809"/>
      <c r="AN326" s="809"/>
    </row>
    <row r="327" spans="1:40" s="808" customFormat="1" ht="12.75" customHeight="1" outlineLevel="1">
      <c r="A327" s="230">
        <v>7095</v>
      </c>
      <c r="B327" s="819" t="s">
        <v>669</v>
      </c>
      <c r="C327" s="834">
        <v>0</v>
      </c>
      <c r="D327" s="819"/>
      <c r="E327" s="9"/>
      <c r="F327" s="809"/>
      <c r="G327" s="809"/>
      <c r="H327" s="809"/>
      <c r="I327" s="809"/>
      <c r="J327" s="809"/>
      <c r="K327" s="809"/>
      <c r="L327" s="809"/>
      <c r="M327" s="809"/>
      <c r="N327" s="809"/>
      <c r="O327" s="809"/>
      <c r="P327" s="809"/>
      <c r="Q327" s="809"/>
      <c r="R327" s="809"/>
      <c r="S327" s="809"/>
      <c r="T327" s="809"/>
      <c r="U327" s="809"/>
      <c r="V327" s="809"/>
      <c r="W327" s="809"/>
      <c r="X327" s="809"/>
      <c r="Y327" s="809"/>
      <c r="Z327" s="809"/>
      <c r="AA327" s="809"/>
      <c r="AB327" s="809"/>
      <c r="AC327" s="809"/>
      <c r="AD327" s="809"/>
      <c r="AE327" s="809"/>
      <c r="AF327" s="809"/>
      <c r="AG327" s="809"/>
      <c r="AH327" s="809"/>
      <c r="AI327" s="809"/>
      <c r="AJ327" s="809"/>
      <c r="AK327" s="809"/>
      <c r="AL327" s="809"/>
      <c r="AM327" s="809"/>
      <c r="AN327" s="809"/>
    </row>
    <row r="328" spans="1:40" s="822" customFormat="1" ht="12.75" customHeight="1" outlineLevel="1">
      <c r="A328" s="230">
        <v>7114</v>
      </c>
      <c r="B328" s="819" t="s">
        <v>731</v>
      </c>
      <c r="C328" s="834">
        <v>0</v>
      </c>
      <c r="D328" s="810"/>
      <c r="E328" s="255"/>
      <c r="F328" s="813"/>
      <c r="G328" s="813"/>
      <c r="H328" s="813"/>
      <c r="I328" s="813"/>
      <c r="J328" s="813"/>
      <c r="K328" s="813"/>
      <c r="L328" s="813"/>
      <c r="M328" s="813"/>
      <c r="N328" s="813"/>
      <c r="O328" s="813"/>
      <c r="P328" s="813"/>
      <c r="Q328" s="813"/>
      <c r="R328" s="813"/>
      <c r="S328" s="813"/>
      <c r="T328" s="813"/>
      <c r="U328" s="813"/>
      <c r="V328" s="813"/>
      <c r="W328" s="813"/>
      <c r="X328" s="813"/>
      <c r="Y328" s="813"/>
      <c r="Z328" s="813"/>
      <c r="AA328" s="813"/>
      <c r="AB328" s="813"/>
      <c r="AC328" s="813"/>
      <c r="AD328" s="813"/>
      <c r="AE328" s="813"/>
      <c r="AF328" s="813"/>
      <c r="AG328" s="813"/>
      <c r="AH328" s="813"/>
      <c r="AI328" s="813"/>
      <c r="AJ328" s="813"/>
      <c r="AK328" s="813"/>
      <c r="AL328" s="813"/>
      <c r="AM328" s="813"/>
      <c r="AN328" s="813"/>
    </row>
    <row r="329" spans="1:40" s="808" customFormat="1" ht="12.75" customHeight="1" outlineLevel="1">
      <c r="A329" s="829">
        <v>7131</v>
      </c>
      <c r="B329" s="810" t="s">
        <v>1141</v>
      </c>
      <c r="C329" s="834">
        <v>0</v>
      </c>
      <c r="D329" s="810"/>
      <c r="E329" s="9"/>
      <c r="F329" s="809"/>
      <c r="G329" s="809"/>
      <c r="H329" s="809"/>
      <c r="I329" s="809"/>
      <c r="J329" s="809"/>
      <c r="K329" s="809"/>
      <c r="L329" s="809"/>
      <c r="M329" s="809"/>
      <c r="N329" s="809"/>
      <c r="O329" s="809"/>
      <c r="P329" s="809"/>
      <c r="Q329" s="809"/>
      <c r="R329" s="809"/>
      <c r="S329" s="809"/>
      <c r="T329" s="809"/>
      <c r="U329" s="809"/>
      <c r="V329" s="809"/>
      <c r="W329" s="809"/>
      <c r="X329" s="809"/>
      <c r="Y329" s="809"/>
      <c r="Z329" s="809"/>
      <c r="AA329" s="809"/>
      <c r="AB329" s="809"/>
      <c r="AC329" s="809"/>
      <c r="AD329" s="809"/>
      <c r="AE329" s="809"/>
      <c r="AF329" s="809"/>
      <c r="AG329" s="809"/>
      <c r="AH329" s="809"/>
      <c r="AI329" s="809"/>
      <c r="AJ329" s="809"/>
      <c r="AK329" s="809"/>
      <c r="AL329" s="809"/>
      <c r="AM329" s="809"/>
      <c r="AN329" s="809"/>
    </row>
    <row r="330" spans="1:40" s="808" customFormat="1" ht="12.75" customHeight="1" outlineLevel="1">
      <c r="A330" s="230">
        <v>7108</v>
      </c>
      <c r="B330" s="819" t="s">
        <v>671</v>
      </c>
      <c r="C330" s="834">
        <v>0</v>
      </c>
      <c r="D330" s="819"/>
      <c r="E330" s="9"/>
      <c r="F330" s="809"/>
      <c r="G330" s="809"/>
      <c r="H330" s="809"/>
      <c r="I330" s="809"/>
      <c r="J330" s="809"/>
      <c r="K330" s="809"/>
      <c r="L330" s="809"/>
      <c r="M330" s="809"/>
      <c r="N330" s="809"/>
      <c r="O330" s="809"/>
      <c r="P330" s="809"/>
      <c r="Q330" s="809"/>
      <c r="R330" s="809"/>
      <c r="S330" s="809"/>
      <c r="T330" s="809"/>
      <c r="U330" s="809"/>
      <c r="V330" s="809"/>
      <c r="W330" s="809"/>
      <c r="X330" s="809"/>
      <c r="Y330" s="809"/>
      <c r="Z330" s="809"/>
      <c r="AA330" s="809"/>
      <c r="AB330" s="809"/>
      <c r="AC330" s="809"/>
      <c r="AD330" s="809"/>
      <c r="AE330" s="809"/>
      <c r="AF330" s="809"/>
      <c r="AG330" s="809"/>
      <c r="AH330" s="809"/>
      <c r="AI330" s="809"/>
      <c r="AJ330" s="809"/>
      <c r="AK330" s="809"/>
      <c r="AL330" s="809"/>
      <c r="AM330" s="809"/>
      <c r="AN330" s="809"/>
    </row>
    <row r="331" spans="1:40" s="822" customFormat="1" ht="12.75" customHeight="1" outlineLevel="1">
      <c r="A331" s="230">
        <v>7121</v>
      </c>
      <c r="B331" s="819" t="s">
        <v>735</v>
      </c>
      <c r="C331" s="834">
        <v>0</v>
      </c>
      <c r="D331" s="819"/>
      <c r="E331" s="255"/>
      <c r="F331" s="813"/>
      <c r="G331" s="813"/>
      <c r="H331" s="813"/>
      <c r="I331" s="813"/>
      <c r="J331" s="813"/>
      <c r="K331" s="813"/>
      <c r="L331" s="813"/>
      <c r="M331" s="813"/>
      <c r="N331" s="813"/>
      <c r="O331" s="813"/>
      <c r="P331" s="813"/>
      <c r="Q331" s="813"/>
      <c r="R331" s="813"/>
      <c r="S331" s="813"/>
      <c r="T331" s="813"/>
      <c r="U331" s="813"/>
      <c r="V331" s="813"/>
      <c r="W331" s="813"/>
      <c r="X331" s="813"/>
      <c r="Y331" s="813"/>
      <c r="Z331" s="813"/>
      <c r="AA331" s="813"/>
      <c r="AB331" s="813"/>
      <c r="AC331" s="813"/>
      <c r="AD331" s="813"/>
      <c r="AE331" s="813"/>
      <c r="AF331" s="813"/>
      <c r="AG331" s="813"/>
      <c r="AH331" s="813"/>
      <c r="AI331" s="813"/>
      <c r="AJ331" s="813"/>
      <c r="AK331" s="813"/>
      <c r="AL331" s="813"/>
      <c r="AM331" s="813"/>
      <c r="AN331" s="813"/>
    </row>
    <row r="332" spans="1:40" s="808" customFormat="1" ht="12.75" customHeight="1" outlineLevel="1">
      <c r="A332" s="230">
        <v>7090</v>
      </c>
      <c r="B332" s="819" t="s">
        <v>725</v>
      </c>
      <c r="C332" s="834">
        <v>0</v>
      </c>
      <c r="D332" s="819"/>
      <c r="E332" s="9"/>
      <c r="F332" s="809"/>
      <c r="G332" s="809"/>
      <c r="H332" s="809"/>
      <c r="I332" s="809"/>
      <c r="J332" s="809"/>
      <c r="K332" s="809"/>
      <c r="L332" s="809"/>
      <c r="M332" s="809"/>
      <c r="N332" s="809"/>
      <c r="O332" s="809"/>
      <c r="P332" s="809"/>
      <c r="Q332" s="809"/>
      <c r="R332" s="809"/>
      <c r="S332" s="809"/>
      <c r="T332" s="809"/>
      <c r="U332" s="809"/>
      <c r="V332" s="809"/>
      <c r="W332" s="809"/>
      <c r="X332" s="809"/>
      <c r="Y332" s="809"/>
      <c r="Z332" s="809"/>
      <c r="AA332" s="809"/>
      <c r="AB332" s="809"/>
      <c r="AC332" s="809"/>
      <c r="AD332" s="809"/>
      <c r="AE332" s="809"/>
      <c r="AF332" s="809"/>
      <c r="AG332" s="809"/>
      <c r="AH332" s="809"/>
      <c r="AI332" s="809"/>
      <c r="AJ332" s="809"/>
      <c r="AK332" s="809"/>
      <c r="AL332" s="809"/>
      <c r="AM332" s="809"/>
      <c r="AN332" s="809"/>
    </row>
    <row r="333" spans="1:40" s="808" customFormat="1" ht="12.75" customHeight="1" outlineLevel="1">
      <c r="A333" s="829">
        <v>7028</v>
      </c>
      <c r="B333" s="810" t="s">
        <v>399</v>
      </c>
      <c r="C333" s="834">
        <v>0</v>
      </c>
      <c r="D333" s="810"/>
      <c r="E333" s="9"/>
      <c r="F333" s="809"/>
      <c r="G333" s="809"/>
      <c r="H333" s="809"/>
      <c r="I333" s="809"/>
      <c r="J333" s="809"/>
      <c r="K333" s="809"/>
      <c r="L333" s="809"/>
      <c r="M333" s="809"/>
      <c r="N333" s="809"/>
      <c r="O333" s="809"/>
      <c r="P333" s="809"/>
      <c r="Q333" s="809"/>
      <c r="R333" s="809"/>
      <c r="S333" s="809"/>
      <c r="T333" s="809"/>
      <c r="U333" s="809"/>
      <c r="V333" s="809"/>
      <c r="W333" s="809"/>
      <c r="X333" s="809"/>
      <c r="Y333" s="809"/>
      <c r="Z333" s="809"/>
      <c r="AA333" s="809"/>
      <c r="AB333" s="809"/>
      <c r="AC333" s="809"/>
      <c r="AD333" s="809"/>
      <c r="AE333" s="809"/>
      <c r="AF333" s="809"/>
      <c r="AG333" s="809"/>
      <c r="AH333" s="809"/>
      <c r="AI333" s="809"/>
      <c r="AJ333" s="809"/>
      <c r="AK333" s="809"/>
      <c r="AL333" s="809"/>
      <c r="AM333" s="809"/>
      <c r="AN333" s="809"/>
    </row>
    <row r="334" spans="1:40" s="808" customFormat="1" ht="12.75" customHeight="1" outlineLevel="1">
      <c r="A334" s="829">
        <v>7129</v>
      </c>
      <c r="B334" s="810" t="s">
        <v>642</v>
      </c>
      <c r="C334" s="834">
        <v>0</v>
      </c>
      <c r="D334" s="810"/>
      <c r="E334" s="9"/>
      <c r="F334" s="809"/>
      <c r="G334" s="809"/>
      <c r="H334" s="809"/>
      <c r="I334" s="809"/>
      <c r="J334" s="809"/>
      <c r="K334" s="809"/>
      <c r="L334" s="809"/>
      <c r="M334" s="809"/>
      <c r="N334" s="809"/>
      <c r="O334" s="809"/>
      <c r="P334" s="809"/>
      <c r="Q334" s="809"/>
      <c r="R334" s="809"/>
      <c r="S334" s="809"/>
      <c r="T334" s="809"/>
      <c r="U334" s="809"/>
      <c r="V334" s="809"/>
      <c r="W334" s="809"/>
      <c r="X334" s="809"/>
      <c r="Y334" s="809"/>
      <c r="Z334" s="809"/>
      <c r="AA334" s="809"/>
      <c r="AB334" s="809"/>
      <c r="AC334" s="809"/>
      <c r="AD334" s="809"/>
      <c r="AE334" s="809"/>
      <c r="AF334" s="809"/>
      <c r="AG334" s="809"/>
      <c r="AH334" s="809"/>
      <c r="AI334" s="809"/>
      <c r="AJ334" s="809"/>
      <c r="AK334" s="809"/>
      <c r="AL334" s="809"/>
      <c r="AM334" s="809"/>
      <c r="AN334" s="809"/>
    </row>
    <row r="335" spans="1:40" s="822" customFormat="1" ht="12.75" customHeight="1" outlineLevel="1">
      <c r="A335" s="230">
        <v>7112</v>
      </c>
      <c r="B335" s="819" t="s">
        <v>673</v>
      </c>
      <c r="C335" s="834">
        <v>0</v>
      </c>
      <c r="D335" s="819"/>
      <c r="E335" s="255"/>
      <c r="F335" s="813"/>
      <c r="G335" s="813"/>
      <c r="H335" s="813"/>
      <c r="I335" s="813"/>
      <c r="J335" s="813"/>
      <c r="K335" s="813"/>
      <c r="L335" s="813"/>
      <c r="M335" s="813"/>
      <c r="N335" s="813"/>
      <c r="O335" s="813"/>
      <c r="P335" s="813"/>
      <c r="Q335" s="813"/>
      <c r="R335" s="813"/>
      <c r="S335" s="813"/>
      <c r="T335" s="813"/>
      <c r="U335" s="813"/>
      <c r="V335" s="813"/>
      <c r="W335" s="813"/>
      <c r="X335" s="813"/>
      <c r="Y335" s="813"/>
      <c r="Z335" s="813"/>
      <c r="AA335" s="813"/>
      <c r="AB335" s="813"/>
      <c r="AC335" s="813"/>
      <c r="AD335" s="813"/>
      <c r="AE335" s="813"/>
      <c r="AF335" s="813"/>
      <c r="AG335" s="813"/>
      <c r="AH335" s="813"/>
      <c r="AI335" s="813"/>
      <c r="AJ335" s="813"/>
      <c r="AK335" s="813"/>
      <c r="AL335" s="813"/>
      <c r="AM335" s="813"/>
      <c r="AN335" s="813"/>
    </row>
    <row r="336" spans="1:40" s="808" customFormat="1" ht="12.75" customHeight="1" outlineLevel="1">
      <c r="A336" s="230">
        <v>7018</v>
      </c>
      <c r="B336" s="819" t="s">
        <v>652</v>
      </c>
      <c r="C336" s="834">
        <v>0</v>
      </c>
      <c r="D336" s="819"/>
      <c r="E336" s="9"/>
      <c r="F336" s="809"/>
      <c r="G336" s="809"/>
      <c r="H336" s="809"/>
      <c r="I336" s="809"/>
      <c r="J336" s="809"/>
      <c r="K336" s="809"/>
      <c r="L336" s="809"/>
      <c r="M336" s="809"/>
      <c r="N336" s="809"/>
      <c r="O336" s="809"/>
      <c r="P336" s="809"/>
      <c r="Q336" s="809"/>
      <c r="R336" s="809"/>
      <c r="S336" s="809"/>
      <c r="T336" s="809"/>
      <c r="U336" s="809"/>
      <c r="V336" s="809"/>
      <c r="W336" s="809"/>
      <c r="X336" s="809"/>
      <c r="Y336" s="809"/>
      <c r="Z336" s="809"/>
      <c r="AA336" s="809"/>
      <c r="AB336" s="809"/>
      <c r="AC336" s="809"/>
      <c r="AD336" s="809"/>
      <c r="AE336" s="809"/>
      <c r="AF336" s="809"/>
      <c r="AG336" s="809"/>
      <c r="AH336" s="809"/>
      <c r="AI336" s="809"/>
      <c r="AJ336" s="809"/>
      <c r="AK336" s="809"/>
      <c r="AL336" s="809"/>
      <c r="AM336" s="809"/>
      <c r="AN336" s="809"/>
    </row>
    <row r="337" spans="1:40" s="822" customFormat="1" ht="12.75" customHeight="1" outlineLevel="1">
      <c r="A337" s="829">
        <v>7607</v>
      </c>
      <c r="B337" s="810" t="s">
        <v>508</v>
      </c>
      <c r="C337" s="834">
        <v>0</v>
      </c>
      <c r="D337" s="810"/>
      <c r="E337" s="255"/>
      <c r="F337" s="813"/>
      <c r="G337" s="813"/>
      <c r="H337" s="813"/>
      <c r="I337" s="813"/>
      <c r="J337" s="813"/>
      <c r="K337" s="813"/>
      <c r="L337" s="813"/>
      <c r="M337" s="813"/>
      <c r="N337" s="813"/>
      <c r="O337" s="813"/>
      <c r="P337" s="813"/>
      <c r="Q337" s="813"/>
      <c r="R337" s="813"/>
      <c r="S337" s="813"/>
      <c r="T337" s="813"/>
      <c r="U337" s="813"/>
      <c r="V337" s="813"/>
      <c r="W337" s="813"/>
      <c r="X337" s="813"/>
      <c r="Y337" s="813"/>
      <c r="Z337" s="813"/>
      <c r="AA337" s="813"/>
      <c r="AB337" s="813"/>
      <c r="AC337" s="813"/>
      <c r="AD337" s="813"/>
      <c r="AE337" s="813"/>
      <c r="AF337" s="813"/>
      <c r="AG337" s="813"/>
      <c r="AH337" s="813"/>
      <c r="AI337" s="813"/>
      <c r="AJ337" s="813"/>
      <c r="AK337" s="813"/>
      <c r="AL337" s="813"/>
      <c r="AM337" s="813"/>
      <c r="AN337" s="813"/>
    </row>
    <row r="338" spans="1:40" s="808" customFormat="1" ht="12.75" customHeight="1" outlineLevel="1">
      <c r="A338" s="230">
        <v>7061</v>
      </c>
      <c r="B338" s="819" t="s">
        <v>660</v>
      </c>
      <c r="C338" s="834">
        <v>0</v>
      </c>
      <c r="D338" s="819"/>
      <c r="E338" s="9"/>
      <c r="F338" s="809"/>
      <c r="G338" s="809"/>
      <c r="H338" s="809"/>
      <c r="I338" s="809"/>
      <c r="J338" s="809"/>
      <c r="K338" s="809"/>
      <c r="L338" s="809"/>
      <c r="M338" s="809"/>
      <c r="N338" s="809"/>
      <c r="O338" s="809"/>
      <c r="P338" s="809"/>
      <c r="Q338" s="809"/>
      <c r="R338" s="809"/>
      <c r="S338" s="809"/>
      <c r="T338" s="809"/>
      <c r="U338" s="809"/>
      <c r="V338" s="809"/>
      <c r="W338" s="809"/>
      <c r="X338" s="809"/>
      <c r="Y338" s="809"/>
      <c r="Z338" s="809"/>
      <c r="AA338" s="809"/>
      <c r="AB338" s="809"/>
      <c r="AC338" s="809"/>
      <c r="AD338" s="809"/>
      <c r="AE338" s="809"/>
      <c r="AF338" s="809"/>
      <c r="AG338" s="809"/>
      <c r="AH338" s="809"/>
      <c r="AI338" s="809"/>
      <c r="AJ338" s="809"/>
      <c r="AK338" s="809"/>
      <c r="AL338" s="809"/>
      <c r="AM338" s="809"/>
      <c r="AN338" s="809"/>
    </row>
    <row r="339" spans="1:40" s="822" customFormat="1" ht="12.75" customHeight="1" outlineLevel="1">
      <c r="A339" s="829">
        <v>7091</v>
      </c>
      <c r="B339" s="810" t="s">
        <v>726</v>
      </c>
      <c r="C339" s="834">
        <v>0</v>
      </c>
      <c r="D339" s="810"/>
      <c r="E339" s="255"/>
      <c r="F339" s="813"/>
      <c r="G339" s="813"/>
      <c r="H339" s="813"/>
      <c r="I339" s="813"/>
      <c r="J339" s="813"/>
      <c r="K339" s="813"/>
      <c r="L339" s="813"/>
      <c r="M339" s="813"/>
      <c r="N339" s="813"/>
      <c r="O339" s="813"/>
      <c r="P339" s="813"/>
      <c r="Q339" s="813"/>
      <c r="R339" s="813"/>
      <c r="S339" s="813"/>
      <c r="T339" s="813"/>
      <c r="U339" s="813"/>
      <c r="V339" s="813"/>
      <c r="W339" s="813"/>
      <c r="X339" s="813"/>
      <c r="Y339" s="813"/>
      <c r="Z339" s="813"/>
      <c r="AA339" s="813"/>
      <c r="AB339" s="813"/>
      <c r="AC339" s="813"/>
      <c r="AD339" s="813"/>
      <c r="AE339" s="813"/>
      <c r="AF339" s="813"/>
      <c r="AG339" s="813"/>
      <c r="AH339" s="813"/>
      <c r="AI339" s="813"/>
      <c r="AJ339" s="813"/>
      <c r="AK339" s="813"/>
      <c r="AL339" s="813"/>
      <c r="AM339" s="813"/>
      <c r="AN339" s="813"/>
    </row>
    <row r="340" spans="1:40" s="822" customFormat="1" ht="12.75" customHeight="1" outlineLevel="1">
      <c r="A340" s="829">
        <v>7019</v>
      </c>
      <c r="B340" s="810" t="s">
        <v>390</v>
      </c>
      <c r="C340" s="834">
        <v>0</v>
      </c>
      <c r="D340" s="810"/>
      <c r="E340" s="255"/>
      <c r="F340" s="813"/>
      <c r="G340" s="813"/>
      <c r="H340" s="813"/>
      <c r="I340" s="813"/>
      <c r="J340" s="813"/>
      <c r="K340" s="813"/>
      <c r="L340" s="813"/>
      <c r="M340" s="813"/>
      <c r="N340" s="813"/>
      <c r="O340" s="813"/>
      <c r="P340" s="813"/>
      <c r="Q340" s="813"/>
      <c r="R340" s="813"/>
      <c r="S340" s="813"/>
      <c r="T340" s="813"/>
      <c r="U340" s="813"/>
      <c r="V340" s="813"/>
      <c r="W340" s="813"/>
      <c r="X340" s="813"/>
      <c r="Y340" s="813"/>
      <c r="Z340" s="813"/>
      <c r="AA340" s="813"/>
      <c r="AB340" s="813"/>
      <c r="AC340" s="813"/>
      <c r="AD340" s="813"/>
      <c r="AE340" s="813"/>
      <c r="AF340" s="813"/>
      <c r="AG340" s="813"/>
      <c r="AH340" s="813"/>
      <c r="AI340" s="813"/>
      <c r="AJ340" s="813"/>
      <c r="AK340" s="813"/>
      <c r="AL340" s="813"/>
      <c r="AM340" s="813"/>
      <c r="AN340" s="813"/>
    </row>
    <row r="341" spans="1:40" s="808" customFormat="1" ht="12.75" customHeight="1" outlineLevel="1">
      <c r="A341" s="829">
        <v>7038</v>
      </c>
      <c r="B341" s="810" t="s">
        <v>409</v>
      </c>
      <c r="C341" s="834">
        <v>0</v>
      </c>
      <c r="D341" s="810"/>
      <c r="E341" s="9"/>
      <c r="F341" s="809"/>
      <c r="G341" s="809"/>
      <c r="H341" s="809"/>
      <c r="I341" s="809"/>
      <c r="J341" s="809"/>
      <c r="K341" s="809"/>
      <c r="L341" s="809"/>
      <c r="M341" s="809"/>
      <c r="N341" s="809"/>
      <c r="O341" s="809"/>
      <c r="P341" s="809"/>
      <c r="Q341" s="809"/>
      <c r="R341" s="809"/>
      <c r="S341" s="809"/>
      <c r="T341" s="809"/>
      <c r="U341" s="809"/>
      <c r="V341" s="809"/>
      <c r="W341" s="809"/>
      <c r="X341" s="809"/>
      <c r="Y341" s="809"/>
      <c r="Z341" s="809"/>
      <c r="AA341" s="809"/>
      <c r="AB341" s="809"/>
      <c r="AC341" s="809"/>
      <c r="AD341" s="809"/>
      <c r="AE341" s="809"/>
      <c r="AF341" s="809"/>
      <c r="AG341" s="809"/>
      <c r="AH341" s="809"/>
      <c r="AI341" s="809"/>
      <c r="AJ341" s="809"/>
      <c r="AK341" s="809"/>
      <c r="AL341" s="809"/>
      <c r="AM341" s="809"/>
      <c r="AN341" s="809"/>
    </row>
    <row r="342" spans="1:40" s="822" customFormat="1" ht="12.75" customHeight="1" outlineLevel="1">
      <c r="A342" s="230">
        <v>7126</v>
      </c>
      <c r="B342" s="819" t="s">
        <v>676</v>
      </c>
      <c r="C342" s="834">
        <v>0</v>
      </c>
      <c r="D342" s="819"/>
      <c r="E342" s="255"/>
      <c r="F342" s="813"/>
      <c r="G342" s="813"/>
      <c r="H342" s="813"/>
      <c r="I342" s="813"/>
      <c r="J342" s="813"/>
      <c r="K342" s="813"/>
      <c r="L342" s="813"/>
      <c r="M342" s="813"/>
      <c r="N342" s="813"/>
      <c r="O342" s="813"/>
      <c r="P342" s="813"/>
      <c r="Q342" s="813"/>
      <c r="R342" s="813"/>
      <c r="S342" s="813"/>
      <c r="T342" s="813"/>
      <c r="U342" s="813"/>
      <c r="V342" s="813"/>
      <c r="W342" s="813"/>
      <c r="X342" s="813"/>
      <c r="Y342" s="813"/>
      <c r="Z342" s="813"/>
      <c r="AA342" s="813"/>
      <c r="AB342" s="813"/>
      <c r="AC342" s="813"/>
      <c r="AD342" s="813"/>
      <c r="AE342" s="813"/>
      <c r="AF342" s="813"/>
      <c r="AG342" s="813"/>
      <c r="AH342" s="813"/>
      <c r="AI342" s="813"/>
      <c r="AJ342" s="813"/>
      <c r="AK342" s="813"/>
      <c r="AL342" s="813"/>
      <c r="AM342" s="813"/>
      <c r="AN342" s="813"/>
    </row>
    <row r="343" spans="1:40" s="822" customFormat="1" ht="12.75" customHeight="1" outlineLevel="1">
      <c r="A343" s="829">
        <v>7084</v>
      </c>
      <c r="B343" s="810" t="s">
        <v>454</v>
      </c>
      <c r="C343" s="834">
        <v>0</v>
      </c>
      <c r="D343" s="810"/>
      <c r="E343" s="255"/>
      <c r="F343" s="813"/>
      <c r="G343" s="813"/>
      <c r="H343" s="813"/>
      <c r="I343" s="813"/>
      <c r="J343" s="813"/>
      <c r="K343" s="813"/>
      <c r="L343" s="813"/>
      <c r="M343" s="813"/>
      <c r="N343" s="813"/>
      <c r="O343" s="813"/>
      <c r="P343" s="813"/>
      <c r="Q343" s="813"/>
      <c r="R343" s="813"/>
      <c r="S343" s="813"/>
      <c r="T343" s="813"/>
      <c r="U343" s="813"/>
      <c r="V343" s="813"/>
      <c r="W343" s="813"/>
      <c r="X343" s="813"/>
      <c r="Y343" s="813"/>
      <c r="Z343" s="813"/>
      <c r="AA343" s="813"/>
      <c r="AB343" s="813"/>
      <c r="AC343" s="813"/>
      <c r="AD343" s="813"/>
      <c r="AE343" s="813"/>
      <c r="AF343" s="813"/>
      <c r="AG343" s="813"/>
      <c r="AH343" s="813"/>
      <c r="AI343" s="813"/>
      <c r="AJ343" s="813"/>
      <c r="AK343" s="813"/>
      <c r="AL343" s="813"/>
      <c r="AM343" s="813"/>
      <c r="AN343" s="813"/>
    </row>
    <row r="344" spans="1:40" s="808" customFormat="1" ht="12.75" customHeight="1" outlineLevel="1">
      <c r="A344" s="829">
        <v>7105</v>
      </c>
      <c r="B344" s="810" t="s">
        <v>730</v>
      </c>
      <c r="C344" s="834">
        <v>0</v>
      </c>
      <c r="D344" s="810"/>
      <c r="E344" s="9"/>
      <c r="F344" s="809"/>
      <c r="G344" s="809"/>
      <c r="H344" s="809"/>
      <c r="I344" s="809"/>
      <c r="J344" s="809"/>
      <c r="K344" s="809"/>
      <c r="L344" s="809"/>
      <c r="M344" s="809"/>
      <c r="N344" s="809"/>
      <c r="O344" s="809"/>
      <c r="P344" s="809"/>
      <c r="Q344" s="809"/>
      <c r="R344" s="809"/>
      <c r="S344" s="809"/>
      <c r="T344" s="809"/>
      <c r="U344" s="809"/>
      <c r="V344" s="809"/>
      <c r="W344" s="809"/>
      <c r="X344" s="809"/>
      <c r="Y344" s="809"/>
      <c r="Z344" s="809"/>
      <c r="AA344" s="809"/>
      <c r="AB344" s="809"/>
      <c r="AC344" s="809"/>
      <c r="AD344" s="809"/>
      <c r="AE344" s="809"/>
      <c r="AF344" s="809"/>
      <c r="AG344" s="809"/>
      <c r="AH344" s="809"/>
      <c r="AI344" s="809"/>
      <c r="AJ344" s="809"/>
      <c r="AK344" s="809"/>
      <c r="AL344" s="809"/>
      <c r="AM344" s="809"/>
      <c r="AN344" s="809"/>
    </row>
    <row r="345" spans="1:40" s="808" customFormat="1" ht="12.75" customHeight="1" outlineLevel="1">
      <c r="A345" s="829">
        <v>7078</v>
      </c>
      <c r="B345" s="810" t="s">
        <v>448</v>
      </c>
      <c r="C345" s="834">
        <v>0</v>
      </c>
      <c r="D345" s="810"/>
      <c r="E345" s="9"/>
      <c r="F345" s="809"/>
      <c r="G345" s="809"/>
      <c r="H345" s="809"/>
      <c r="I345" s="809"/>
      <c r="J345" s="809"/>
      <c r="K345" s="809"/>
      <c r="L345" s="809"/>
      <c r="M345" s="809"/>
      <c r="N345" s="809"/>
      <c r="O345" s="809"/>
      <c r="P345" s="809"/>
      <c r="Q345" s="809"/>
      <c r="R345" s="809"/>
      <c r="S345" s="809"/>
      <c r="T345" s="809"/>
      <c r="U345" s="809"/>
      <c r="V345" s="809"/>
      <c r="W345" s="809"/>
      <c r="X345" s="809"/>
      <c r="Y345" s="809"/>
      <c r="Z345" s="809"/>
      <c r="AA345" s="809"/>
      <c r="AB345" s="809"/>
      <c r="AC345" s="809"/>
      <c r="AD345" s="809"/>
      <c r="AE345" s="809"/>
      <c r="AF345" s="809"/>
      <c r="AG345" s="809"/>
      <c r="AH345" s="809"/>
      <c r="AI345" s="809"/>
      <c r="AJ345" s="809"/>
      <c r="AK345" s="809"/>
      <c r="AL345" s="809"/>
      <c r="AM345" s="809"/>
      <c r="AN345" s="809"/>
    </row>
    <row r="346" spans="1:40" s="822" customFormat="1" ht="12.75" customHeight="1" outlineLevel="1">
      <c r="A346" s="829">
        <v>7024</v>
      </c>
      <c r="B346" s="810" t="s">
        <v>716</v>
      </c>
      <c r="C346" s="834">
        <v>0</v>
      </c>
      <c r="D346" s="810"/>
      <c r="E346" s="255"/>
      <c r="F346" s="813"/>
      <c r="G346" s="813"/>
      <c r="H346" s="813"/>
      <c r="I346" s="813"/>
      <c r="J346" s="813"/>
      <c r="K346" s="813"/>
      <c r="L346" s="813"/>
      <c r="M346" s="813"/>
      <c r="N346" s="813"/>
      <c r="O346" s="813"/>
      <c r="P346" s="813"/>
      <c r="Q346" s="813"/>
      <c r="R346" s="813"/>
      <c r="S346" s="813"/>
      <c r="T346" s="813"/>
      <c r="U346" s="813"/>
      <c r="V346" s="813"/>
      <c r="W346" s="813"/>
      <c r="X346" s="813"/>
      <c r="Y346" s="813"/>
      <c r="Z346" s="813"/>
      <c r="AA346" s="813"/>
      <c r="AB346" s="813"/>
      <c r="AC346" s="813"/>
      <c r="AD346" s="813"/>
      <c r="AE346" s="813"/>
      <c r="AF346" s="813"/>
      <c r="AG346" s="813"/>
      <c r="AH346" s="813"/>
      <c r="AI346" s="813"/>
      <c r="AJ346" s="813"/>
      <c r="AK346" s="813"/>
      <c r="AL346" s="813"/>
      <c r="AM346" s="813"/>
      <c r="AN346" s="813"/>
    </row>
    <row r="347" spans="1:40" s="808" customFormat="1" ht="15.95" customHeight="1" outlineLevel="1">
      <c r="A347" s="829">
        <v>7093</v>
      </c>
      <c r="B347" s="810" t="s">
        <v>462</v>
      </c>
      <c r="C347" s="834">
        <v>0</v>
      </c>
      <c r="D347" s="810"/>
      <c r="E347" s="809"/>
      <c r="F347" s="809"/>
      <c r="G347" s="809"/>
      <c r="H347" s="809"/>
      <c r="I347" s="809"/>
      <c r="J347" s="809"/>
      <c r="K347" s="809"/>
      <c r="L347" s="809"/>
      <c r="M347" s="809"/>
      <c r="N347" s="809"/>
      <c r="O347" s="809"/>
      <c r="P347" s="809"/>
      <c r="Q347" s="809"/>
      <c r="R347" s="809"/>
      <c r="S347" s="809"/>
      <c r="T347" s="809"/>
      <c r="U347" s="809"/>
      <c r="V347" s="809"/>
      <c r="W347" s="809"/>
      <c r="X347" s="809"/>
      <c r="Y347" s="809"/>
      <c r="Z347" s="809"/>
      <c r="AA347" s="809"/>
      <c r="AB347" s="809"/>
      <c r="AC347" s="809"/>
      <c r="AD347" s="809"/>
      <c r="AE347" s="809"/>
      <c r="AF347" s="809"/>
      <c r="AG347" s="809"/>
      <c r="AH347" s="809"/>
      <c r="AI347" s="809"/>
      <c r="AJ347" s="809"/>
      <c r="AK347" s="809"/>
      <c r="AL347" s="809"/>
      <c r="AM347" s="809"/>
      <c r="AN347" s="809"/>
    </row>
    <row r="348" spans="1:40" s="822" customFormat="1" ht="12.75" customHeight="1" outlineLevel="1">
      <c r="A348" s="829">
        <v>7138</v>
      </c>
      <c r="B348" s="810" t="s">
        <v>1148</v>
      </c>
      <c r="C348" s="834"/>
      <c r="D348" s="810"/>
      <c r="E348" s="255"/>
      <c r="F348" s="813"/>
      <c r="G348" s="813"/>
      <c r="H348" s="813"/>
      <c r="I348" s="813"/>
      <c r="J348" s="813"/>
      <c r="K348" s="813"/>
      <c r="L348" s="813"/>
      <c r="M348" s="813"/>
      <c r="N348" s="813"/>
      <c r="O348" s="813"/>
      <c r="P348" s="813"/>
      <c r="Q348" s="813"/>
      <c r="R348" s="813"/>
      <c r="S348" s="813"/>
      <c r="T348" s="813"/>
      <c r="U348" s="813"/>
      <c r="V348" s="813"/>
      <c r="W348" s="813"/>
      <c r="X348" s="813"/>
      <c r="Y348" s="813"/>
      <c r="Z348" s="813"/>
      <c r="AA348" s="813"/>
      <c r="AB348" s="813"/>
      <c r="AC348" s="813"/>
      <c r="AD348" s="813"/>
      <c r="AE348" s="813"/>
      <c r="AF348" s="813"/>
      <c r="AG348" s="813"/>
      <c r="AH348" s="813"/>
      <c r="AI348" s="813"/>
      <c r="AJ348" s="813"/>
      <c r="AK348" s="813"/>
      <c r="AL348" s="813"/>
      <c r="AM348" s="813"/>
      <c r="AN348" s="813"/>
    </row>
    <row r="349" spans="1:40" s="822" customFormat="1" ht="12.75" customHeight="1" outlineLevel="1">
      <c r="A349" s="829">
        <v>7021</v>
      </c>
      <c r="B349" s="810" t="s">
        <v>392</v>
      </c>
      <c r="C349" s="834">
        <v>0</v>
      </c>
      <c r="D349" s="810"/>
      <c r="E349" s="255"/>
      <c r="F349" s="813"/>
      <c r="G349" s="813"/>
      <c r="H349" s="813"/>
      <c r="I349" s="813"/>
      <c r="J349" s="813"/>
      <c r="K349" s="813"/>
      <c r="L349" s="813"/>
      <c r="M349" s="813"/>
      <c r="N349" s="813"/>
      <c r="O349" s="813"/>
      <c r="P349" s="813"/>
      <c r="Q349" s="813"/>
      <c r="R349" s="813"/>
      <c r="S349" s="813"/>
      <c r="T349" s="813"/>
      <c r="U349" s="813"/>
      <c r="V349" s="813"/>
      <c r="W349" s="813"/>
      <c r="X349" s="813"/>
      <c r="Y349" s="813"/>
      <c r="Z349" s="813"/>
      <c r="AA349" s="813"/>
      <c r="AB349" s="813"/>
      <c r="AC349" s="813"/>
      <c r="AD349" s="813"/>
      <c r="AE349" s="813"/>
      <c r="AF349" s="813"/>
      <c r="AG349" s="813"/>
      <c r="AH349" s="813"/>
      <c r="AI349" s="813"/>
      <c r="AJ349" s="813"/>
      <c r="AK349" s="813"/>
      <c r="AL349" s="813"/>
      <c r="AM349" s="813"/>
      <c r="AN349" s="813"/>
    </row>
    <row r="350" spans="1:40" s="808" customFormat="1" ht="12.75" customHeight="1" outlineLevel="1">
      <c r="A350" s="829">
        <v>7059</v>
      </c>
      <c r="B350" s="810" t="s">
        <v>719</v>
      </c>
      <c r="C350" s="834">
        <v>0</v>
      </c>
      <c r="D350" s="810"/>
      <c r="E350" s="9"/>
      <c r="F350" s="809"/>
      <c r="G350" s="809"/>
      <c r="H350" s="809"/>
      <c r="I350" s="809"/>
      <c r="J350" s="809"/>
      <c r="K350" s="809"/>
      <c r="L350" s="809"/>
      <c r="M350" s="809"/>
      <c r="N350" s="809"/>
      <c r="O350" s="809"/>
      <c r="P350" s="809"/>
      <c r="Q350" s="809"/>
      <c r="R350" s="809"/>
      <c r="S350" s="809"/>
      <c r="T350" s="809"/>
      <c r="U350" s="809"/>
      <c r="V350" s="809"/>
      <c r="W350" s="809"/>
      <c r="X350" s="809"/>
      <c r="Y350" s="809"/>
      <c r="Z350" s="809"/>
      <c r="AA350" s="809"/>
      <c r="AB350" s="809"/>
      <c r="AC350" s="809"/>
      <c r="AD350" s="809"/>
      <c r="AE350" s="809"/>
      <c r="AF350" s="809"/>
      <c r="AG350" s="809"/>
      <c r="AH350" s="809"/>
      <c r="AI350" s="809"/>
      <c r="AJ350" s="809"/>
      <c r="AK350" s="809"/>
      <c r="AL350" s="809"/>
      <c r="AM350" s="809"/>
      <c r="AN350" s="809"/>
    </row>
    <row r="351" spans="1:40" s="808" customFormat="1" ht="12.75" customHeight="1" outlineLevel="1">
      <c r="A351" s="829">
        <v>7068</v>
      </c>
      <c r="B351" s="810" t="s">
        <v>438</v>
      </c>
      <c r="C351" s="834">
        <v>0</v>
      </c>
      <c r="D351" s="810"/>
      <c r="E351" s="9"/>
      <c r="F351" s="809"/>
      <c r="G351" s="809"/>
      <c r="H351" s="809"/>
      <c r="I351" s="809"/>
      <c r="J351" s="809"/>
      <c r="K351" s="809"/>
      <c r="L351" s="809"/>
      <c r="M351" s="809"/>
      <c r="N351" s="809"/>
      <c r="O351" s="809"/>
      <c r="P351" s="809"/>
      <c r="Q351" s="809"/>
      <c r="R351" s="809"/>
      <c r="S351" s="809"/>
      <c r="T351" s="809"/>
      <c r="U351" s="809"/>
      <c r="V351" s="809"/>
      <c r="W351" s="809"/>
      <c r="X351" s="809"/>
      <c r="Y351" s="809"/>
      <c r="Z351" s="809"/>
      <c r="AA351" s="809"/>
      <c r="AB351" s="809"/>
      <c r="AC351" s="809"/>
      <c r="AD351" s="809"/>
      <c r="AE351" s="809"/>
      <c r="AF351" s="809"/>
      <c r="AG351" s="809"/>
      <c r="AH351" s="809"/>
      <c r="AI351" s="809"/>
      <c r="AJ351" s="809"/>
      <c r="AK351" s="809"/>
      <c r="AL351" s="809"/>
      <c r="AM351" s="809"/>
      <c r="AN351" s="809"/>
    </row>
    <row r="352" spans="1:40" s="808" customFormat="1" ht="12.75" customHeight="1" outlineLevel="1">
      <c r="A352" s="829">
        <v>7125</v>
      </c>
      <c r="B352" s="810" t="s">
        <v>1147</v>
      </c>
      <c r="C352" s="834">
        <v>0</v>
      </c>
      <c r="D352" s="810"/>
      <c r="E352" s="9"/>
      <c r="F352" s="809"/>
      <c r="G352" s="809"/>
      <c r="H352" s="809"/>
      <c r="I352" s="809"/>
      <c r="J352" s="809"/>
      <c r="K352" s="809"/>
      <c r="L352" s="809"/>
      <c r="M352" s="809"/>
      <c r="N352" s="809"/>
      <c r="O352" s="809"/>
      <c r="P352" s="809"/>
      <c r="Q352" s="809"/>
      <c r="R352" s="809"/>
      <c r="S352" s="809"/>
      <c r="T352" s="809"/>
      <c r="U352" s="809"/>
      <c r="V352" s="809"/>
      <c r="W352" s="809"/>
      <c r="X352" s="809"/>
      <c r="Y352" s="809"/>
      <c r="Z352" s="809"/>
      <c r="AA352" s="809"/>
      <c r="AB352" s="809"/>
      <c r="AC352" s="809"/>
      <c r="AD352" s="809"/>
      <c r="AE352" s="809"/>
      <c r="AF352" s="809"/>
      <c r="AG352" s="809"/>
      <c r="AH352" s="809"/>
      <c r="AI352" s="809"/>
      <c r="AJ352" s="809"/>
      <c r="AK352" s="809"/>
      <c r="AL352" s="809"/>
      <c r="AM352" s="809"/>
      <c r="AN352" s="809"/>
    </row>
    <row r="353" spans="1:40" s="808" customFormat="1" ht="12.75" customHeight="1" outlineLevel="1">
      <c r="A353" s="829">
        <v>7122</v>
      </c>
      <c r="B353" s="810" t="s">
        <v>613</v>
      </c>
      <c r="C353" s="834">
        <v>0</v>
      </c>
      <c r="D353" s="810"/>
      <c r="E353" s="9"/>
      <c r="F353" s="809"/>
      <c r="G353" s="809"/>
      <c r="H353" s="809"/>
      <c r="I353" s="809"/>
      <c r="J353" s="809"/>
      <c r="K353" s="809"/>
      <c r="L353" s="809"/>
      <c r="M353" s="809"/>
      <c r="N353" s="809"/>
      <c r="O353" s="809"/>
      <c r="P353" s="809"/>
      <c r="Q353" s="809"/>
      <c r="R353" s="809"/>
      <c r="S353" s="809"/>
      <c r="T353" s="809"/>
      <c r="U353" s="809"/>
      <c r="V353" s="809"/>
      <c r="W353" s="809"/>
      <c r="X353" s="809"/>
      <c r="Y353" s="809"/>
      <c r="Z353" s="809"/>
      <c r="AA353" s="809"/>
      <c r="AB353" s="809"/>
      <c r="AC353" s="809"/>
      <c r="AD353" s="809"/>
      <c r="AE353" s="809"/>
      <c r="AF353" s="809"/>
      <c r="AG353" s="809"/>
      <c r="AH353" s="809"/>
      <c r="AI353" s="809"/>
      <c r="AJ353" s="809"/>
      <c r="AK353" s="809"/>
      <c r="AL353" s="809"/>
      <c r="AM353" s="809"/>
      <c r="AN353" s="809"/>
    </row>
    <row r="354" spans="1:40" s="822" customFormat="1" ht="12.75" customHeight="1" outlineLevel="1">
      <c r="A354" s="829">
        <v>7040</v>
      </c>
      <c r="B354" s="810" t="s">
        <v>411</v>
      </c>
      <c r="C354" s="834">
        <v>0</v>
      </c>
      <c r="D354" s="810"/>
      <c r="E354" s="255"/>
      <c r="F354" s="813"/>
      <c r="G354" s="813"/>
      <c r="H354" s="813"/>
      <c r="I354" s="813"/>
      <c r="J354" s="813"/>
      <c r="K354" s="813"/>
      <c r="L354" s="813"/>
      <c r="M354" s="813"/>
      <c r="N354" s="813"/>
      <c r="O354" s="813"/>
      <c r="P354" s="813"/>
      <c r="Q354" s="813"/>
      <c r="R354" s="813"/>
      <c r="S354" s="813"/>
      <c r="T354" s="813"/>
      <c r="U354" s="813"/>
      <c r="V354" s="813"/>
      <c r="W354" s="813"/>
      <c r="X354" s="813"/>
      <c r="Y354" s="813"/>
      <c r="Z354" s="813"/>
      <c r="AA354" s="813"/>
      <c r="AB354" s="813"/>
      <c r="AC354" s="813"/>
      <c r="AD354" s="813"/>
      <c r="AE354" s="813"/>
      <c r="AF354" s="813"/>
      <c r="AG354" s="813"/>
      <c r="AH354" s="813"/>
      <c r="AI354" s="813"/>
      <c r="AJ354" s="813"/>
      <c r="AK354" s="813"/>
      <c r="AL354" s="813"/>
      <c r="AM354" s="813"/>
      <c r="AN354" s="813"/>
    </row>
    <row r="355" spans="1:40" s="822" customFormat="1" ht="12.75" customHeight="1" outlineLevel="1">
      <c r="A355" s="829">
        <v>7600</v>
      </c>
      <c r="B355" s="810" t="s">
        <v>505</v>
      </c>
      <c r="C355" s="834">
        <v>0</v>
      </c>
      <c r="D355" s="810"/>
      <c r="E355" s="255"/>
      <c r="F355" s="813"/>
      <c r="G355" s="813"/>
      <c r="H355" s="813"/>
      <c r="I355" s="813"/>
      <c r="J355" s="813"/>
      <c r="K355" s="813"/>
      <c r="L355" s="813"/>
      <c r="M355" s="813"/>
      <c r="N355" s="813"/>
      <c r="O355" s="813"/>
      <c r="P355" s="813"/>
      <c r="Q355" s="813"/>
      <c r="R355" s="813"/>
      <c r="S355" s="813"/>
      <c r="T355" s="813"/>
      <c r="U355" s="813"/>
      <c r="V355" s="813"/>
      <c r="W355" s="813"/>
      <c r="X355" s="813"/>
      <c r="Y355" s="813"/>
      <c r="Z355" s="813"/>
      <c r="AA355" s="813"/>
      <c r="AB355" s="813"/>
      <c r="AC355" s="813"/>
      <c r="AD355" s="813"/>
      <c r="AE355" s="813"/>
      <c r="AF355" s="813"/>
      <c r="AG355" s="813"/>
      <c r="AH355" s="813"/>
      <c r="AI355" s="813"/>
      <c r="AJ355" s="813"/>
      <c r="AK355" s="813"/>
      <c r="AL355" s="813"/>
      <c r="AM355" s="813"/>
      <c r="AN355" s="813"/>
    </row>
    <row r="356" spans="1:40" s="808" customFormat="1" outlineLevel="1">
      <c r="A356" s="829">
        <v>7134</v>
      </c>
      <c r="B356" s="810" t="s">
        <v>1143</v>
      </c>
      <c r="C356" s="834"/>
      <c r="D356" s="810"/>
      <c r="E356" s="9"/>
      <c r="F356" s="809"/>
      <c r="G356" s="809"/>
      <c r="H356" s="809"/>
      <c r="I356" s="809"/>
      <c r="J356" s="809"/>
      <c r="K356" s="809"/>
      <c r="L356" s="809"/>
      <c r="M356" s="809"/>
      <c r="N356" s="809"/>
      <c r="O356" s="809"/>
      <c r="P356" s="809"/>
      <c r="Q356" s="809"/>
      <c r="R356" s="809"/>
      <c r="S356" s="809"/>
      <c r="T356" s="809"/>
      <c r="U356" s="809"/>
      <c r="V356" s="809"/>
      <c r="W356" s="809"/>
      <c r="X356" s="809"/>
      <c r="Y356" s="809"/>
      <c r="Z356" s="809"/>
      <c r="AA356" s="809"/>
      <c r="AB356" s="809"/>
      <c r="AC356" s="809"/>
      <c r="AD356" s="809"/>
      <c r="AE356" s="809"/>
      <c r="AF356" s="809"/>
      <c r="AG356" s="809"/>
      <c r="AH356" s="809"/>
      <c r="AI356" s="809"/>
      <c r="AJ356" s="809"/>
      <c r="AK356" s="809"/>
      <c r="AL356" s="809"/>
      <c r="AM356" s="809"/>
      <c r="AN356" s="809"/>
    </row>
    <row r="357" spans="1:40" s="822" customFormat="1" ht="12.75" customHeight="1" outlineLevel="1">
      <c r="A357" s="230">
        <v>7088</v>
      </c>
      <c r="B357" s="819" t="s">
        <v>724</v>
      </c>
      <c r="C357" s="834">
        <v>0</v>
      </c>
      <c r="D357" s="819"/>
      <c r="E357" s="255"/>
      <c r="F357" s="813"/>
      <c r="G357" s="813"/>
      <c r="H357" s="813"/>
      <c r="I357" s="813"/>
      <c r="J357" s="813"/>
      <c r="K357" s="813"/>
      <c r="L357" s="813"/>
      <c r="M357" s="813"/>
      <c r="N357" s="813"/>
      <c r="O357" s="813"/>
      <c r="P357" s="813"/>
      <c r="Q357" s="813"/>
      <c r="R357" s="813"/>
      <c r="S357" s="813"/>
      <c r="T357" s="813"/>
      <c r="U357" s="813"/>
      <c r="V357" s="813"/>
      <c r="W357" s="813"/>
      <c r="X357" s="813"/>
      <c r="Y357" s="813"/>
      <c r="Z357" s="813"/>
      <c r="AA357" s="813"/>
      <c r="AB357" s="813"/>
      <c r="AC357" s="813"/>
      <c r="AD357" s="813"/>
      <c r="AE357" s="813"/>
      <c r="AF357" s="813"/>
      <c r="AG357" s="813"/>
      <c r="AH357" s="813"/>
      <c r="AI357" s="813"/>
      <c r="AJ357" s="813"/>
      <c r="AK357" s="813"/>
      <c r="AL357" s="813"/>
      <c r="AM357" s="813"/>
      <c r="AN357" s="813"/>
    </row>
    <row r="358" spans="1:40" s="808" customFormat="1" ht="12.75" customHeight="1" outlineLevel="1">
      <c r="A358" s="230">
        <v>7604</v>
      </c>
      <c r="B358" s="819" t="s">
        <v>738</v>
      </c>
      <c r="C358" s="834">
        <v>0</v>
      </c>
      <c r="D358" s="819"/>
      <c r="E358" s="9"/>
      <c r="F358" s="809"/>
      <c r="G358" s="809"/>
      <c r="H358" s="809"/>
      <c r="I358" s="809"/>
      <c r="J358" s="809"/>
      <c r="K358" s="809"/>
      <c r="L358" s="809"/>
      <c r="M358" s="809"/>
      <c r="N358" s="809"/>
      <c r="O358" s="809"/>
      <c r="P358" s="809"/>
      <c r="Q358" s="809"/>
      <c r="R358" s="809"/>
      <c r="S358" s="809"/>
      <c r="T358" s="809"/>
      <c r="U358" s="809"/>
      <c r="V358" s="809"/>
      <c r="W358" s="809"/>
      <c r="X358" s="809"/>
      <c r="Y358" s="809"/>
      <c r="Z358" s="809"/>
      <c r="AA358" s="809"/>
      <c r="AB358" s="809"/>
      <c r="AC358" s="809"/>
      <c r="AD358" s="809"/>
      <c r="AE358" s="809"/>
      <c r="AF358" s="809"/>
      <c r="AG358" s="809"/>
      <c r="AH358" s="809"/>
      <c r="AI358" s="809"/>
      <c r="AJ358" s="809"/>
      <c r="AK358" s="809"/>
      <c r="AL358" s="809"/>
      <c r="AM358" s="809"/>
      <c r="AN358" s="809"/>
    </row>
    <row r="359" spans="1:40" s="808" customFormat="1" ht="12.75" customHeight="1" outlineLevel="1">
      <c r="A359" s="230">
        <v>7003</v>
      </c>
      <c r="B359" s="819" t="s">
        <v>1136</v>
      </c>
      <c r="C359" s="834">
        <v>0</v>
      </c>
      <c r="D359" s="424"/>
      <c r="E359" s="9"/>
      <c r="F359" s="809"/>
      <c r="G359" s="809"/>
      <c r="H359" s="809"/>
      <c r="I359" s="809"/>
      <c r="J359" s="809"/>
      <c r="K359" s="809"/>
      <c r="L359" s="809"/>
      <c r="M359" s="809"/>
      <c r="N359" s="809"/>
      <c r="O359" s="809"/>
      <c r="P359" s="809"/>
      <c r="Q359" s="809"/>
      <c r="R359" s="809"/>
      <c r="S359" s="809"/>
      <c r="T359" s="809"/>
      <c r="U359" s="809"/>
      <c r="V359" s="809"/>
      <c r="W359" s="809"/>
      <c r="X359" s="809"/>
      <c r="Y359" s="809"/>
      <c r="Z359" s="809"/>
      <c r="AA359" s="809"/>
      <c r="AB359" s="809"/>
      <c r="AC359" s="809"/>
      <c r="AD359" s="809"/>
      <c r="AE359" s="809"/>
      <c r="AF359" s="809"/>
      <c r="AG359" s="809"/>
      <c r="AH359" s="809"/>
      <c r="AI359" s="809"/>
      <c r="AJ359" s="809"/>
      <c r="AK359" s="809"/>
      <c r="AL359" s="809"/>
      <c r="AM359" s="809"/>
      <c r="AN359" s="809"/>
    </row>
    <row r="360" spans="1:40" s="822" customFormat="1" ht="12.75" customHeight="1" outlineLevel="1">
      <c r="A360" s="829">
        <v>7103</v>
      </c>
      <c r="B360" s="810" t="s">
        <v>472</v>
      </c>
      <c r="C360" s="834">
        <v>0</v>
      </c>
      <c r="D360" s="425"/>
      <c r="E360" s="255"/>
      <c r="F360" s="813"/>
      <c r="G360" s="813"/>
      <c r="H360" s="813"/>
      <c r="I360" s="813"/>
      <c r="J360" s="813"/>
      <c r="K360" s="813"/>
      <c r="L360" s="813"/>
      <c r="M360" s="813"/>
      <c r="N360" s="813"/>
      <c r="O360" s="813"/>
      <c r="P360" s="813"/>
      <c r="Q360" s="813"/>
      <c r="R360" s="813"/>
      <c r="S360" s="813"/>
      <c r="T360" s="813"/>
      <c r="U360" s="813"/>
      <c r="V360" s="813"/>
      <c r="W360" s="813"/>
      <c r="X360" s="813"/>
      <c r="Y360" s="813"/>
      <c r="Z360" s="813"/>
      <c r="AA360" s="813"/>
      <c r="AB360" s="813"/>
      <c r="AC360" s="813"/>
      <c r="AD360" s="813"/>
      <c r="AE360" s="813"/>
      <c r="AF360" s="813"/>
      <c r="AG360" s="813"/>
      <c r="AH360" s="813"/>
      <c r="AI360" s="813"/>
      <c r="AJ360" s="813"/>
      <c r="AK360" s="813"/>
      <c r="AL360" s="813"/>
      <c r="AM360" s="813"/>
      <c r="AN360" s="813"/>
    </row>
    <row r="361" spans="1:40" s="808" customFormat="1" ht="12.75" customHeight="1" outlineLevel="1">
      <c r="A361" s="829">
        <v>7469</v>
      </c>
      <c r="B361" s="810" t="s">
        <v>499</v>
      </c>
      <c r="C361" s="834">
        <v>0</v>
      </c>
      <c r="D361" s="425"/>
      <c r="E361" s="9"/>
      <c r="F361" s="809"/>
      <c r="G361" s="809"/>
      <c r="H361" s="809"/>
      <c r="I361" s="809"/>
      <c r="J361" s="809"/>
      <c r="K361" s="809"/>
      <c r="L361" s="809"/>
      <c r="M361" s="809"/>
      <c r="N361" s="809"/>
      <c r="O361" s="809"/>
      <c r="P361" s="809"/>
      <c r="Q361" s="809"/>
      <c r="R361" s="809"/>
      <c r="S361" s="809"/>
      <c r="T361" s="809"/>
      <c r="U361" s="809"/>
      <c r="V361" s="809"/>
      <c r="W361" s="809"/>
      <c r="X361" s="809"/>
      <c r="Y361" s="809"/>
      <c r="Z361" s="809"/>
      <c r="AA361" s="809"/>
      <c r="AB361" s="809"/>
      <c r="AC361" s="809"/>
      <c r="AD361" s="809"/>
      <c r="AE361" s="809"/>
      <c r="AF361" s="809"/>
      <c r="AG361" s="809"/>
      <c r="AH361" s="809"/>
      <c r="AI361" s="809"/>
      <c r="AJ361" s="809"/>
      <c r="AK361" s="809"/>
      <c r="AL361" s="809"/>
      <c r="AM361" s="809"/>
      <c r="AN361" s="809"/>
    </row>
    <row r="362" spans="1:40" s="822" customFormat="1" ht="12.75" customHeight="1" outlineLevel="1">
      <c r="A362" s="829">
        <v>7023</v>
      </c>
      <c r="B362" s="810" t="s">
        <v>394</v>
      </c>
      <c r="C362" s="834">
        <v>0</v>
      </c>
      <c r="D362" s="419"/>
      <c r="E362" s="255"/>
      <c r="F362" s="813"/>
      <c r="G362" s="813"/>
      <c r="H362" s="813"/>
      <c r="I362" s="813"/>
      <c r="J362" s="813"/>
      <c r="K362" s="813"/>
      <c r="L362" s="813"/>
      <c r="M362" s="813"/>
      <c r="N362" s="813"/>
      <c r="O362" s="813"/>
      <c r="P362" s="813"/>
      <c r="Q362" s="813"/>
      <c r="R362" s="813"/>
      <c r="S362" s="813"/>
      <c r="T362" s="813"/>
      <c r="U362" s="813"/>
      <c r="V362" s="813"/>
      <c r="W362" s="813"/>
      <c r="X362" s="813"/>
      <c r="Y362" s="813"/>
      <c r="Z362" s="813"/>
      <c r="AA362" s="813"/>
      <c r="AB362" s="813"/>
      <c r="AC362" s="813"/>
      <c r="AD362" s="813"/>
      <c r="AE362" s="813"/>
      <c r="AF362" s="813"/>
      <c r="AG362" s="813"/>
      <c r="AH362" s="813"/>
      <c r="AI362" s="813"/>
      <c r="AJ362" s="813"/>
      <c r="AK362" s="813"/>
      <c r="AL362" s="813"/>
      <c r="AM362" s="813"/>
      <c r="AN362" s="813"/>
    </row>
    <row r="363" spans="1:40" s="822" customFormat="1" ht="12.75" customHeight="1" outlineLevel="1">
      <c r="A363" s="230">
        <v>7027</v>
      </c>
      <c r="B363" s="819" t="s">
        <v>680</v>
      </c>
      <c r="C363" s="834">
        <v>0</v>
      </c>
      <c r="D363" s="420"/>
      <c r="E363" s="255"/>
      <c r="F363" s="813"/>
      <c r="G363" s="813"/>
      <c r="H363" s="813"/>
      <c r="I363" s="813"/>
      <c r="J363" s="813"/>
      <c r="K363" s="813"/>
      <c r="L363" s="813"/>
      <c r="M363" s="813"/>
      <c r="N363" s="813"/>
      <c r="O363" s="813"/>
      <c r="P363" s="813"/>
      <c r="Q363" s="813"/>
      <c r="R363" s="813"/>
      <c r="S363" s="813"/>
      <c r="T363" s="813"/>
      <c r="U363" s="813"/>
      <c r="V363" s="813"/>
      <c r="W363" s="813"/>
      <c r="X363" s="813"/>
      <c r="Y363" s="813"/>
      <c r="Z363" s="813"/>
      <c r="AA363" s="813"/>
      <c r="AB363" s="813"/>
      <c r="AC363" s="813"/>
      <c r="AD363" s="813"/>
      <c r="AE363" s="813"/>
      <c r="AF363" s="813"/>
      <c r="AG363" s="813"/>
      <c r="AH363" s="813"/>
      <c r="AI363" s="813"/>
      <c r="AJ363" s="813"/>
      <c r="AK363" s="813"/>
      <c r="AL363" s="813"/>
      <c r="AM363" s="813"/>
      <c r="AN363" s="813"/>
    </row>
    <row r="364" spans="1:40" s="822" customFormat="1" ht="12.75" customHeight="1" outlineLevel="1">
      <c r="A364" s="230">
        <v>7005</v>
      </c>
      <c r="B364" s="819" t="s">
        <v>649</v>
      </c>
      <c r="C364" s="834">
        <v>0</v>
      </c>
      <c r="D364" s="419"/>
      <c r="E364" s="255"/>
      <c r="F364" s="813"/>
      <c r="G364" s="813"/>
      <c r="H364" s="813"/>
      <c r="I364" s="813"/>
      <c r="J364" s="813"/>
      <c r="K364" s="813"/>
      <c r="L364" s="813"/>
      <c r="M364" s="813"/>
      <c r="N364" s="813"/>
      <c r="O364" s="813"/>
      <c r="P364" s="813"/>
      <c r="Q364" s="813"/>
      <c r="R364" s="813"/>
      <c r="S364" s="813"/>
      <c r="T364" s="813"/>
      <c r="U364" s="813"/>
      <c r="V364" s="813"/>
      <c r="W364" s="813"/>
      <c r="X364" s="813"/>
      <c r="Y364" s="813"/>
      <c r="Z364" s="813"/>
      <c r="AA364" s="813"/>
      <c r="AB364" s="813"/>
      <c r="AC364" s="813"/>
      <c r="AD364" s="813"/>
      <c r="AE364" s="813"/>
      <c r="AF364" s="813"/>
      <c r="AG364" s="813"/>
      <c r="AH364" s="813"/>
      <c r="AI364" s="813"/>
      <c r="AJ364" s="813"/>
      <c r="AK364" s="813"/>
      <c r="AL364" s="813"/>
      <c r="AM364" s="813"/>
      <c r="AN364" s="813"/>
    </row>
    <row r="365" spans="1:40" s="822" customFormat="1" ht="12.75" customHeight="1" outlineLevel="1">
      <c r="A365" s="829">
        <v>7062</v>
      </c>
      <c r="B365" s="810" t="s">
        <v>720</v>
      </c>
      <c r="C365" s="834">
        <v>0</v>
      </c>
      <c r="D365" s="420"/>
      <c r="E365" s="255"/>
      <c r="F365" s="813"/>
      <c r="G365" s="813"/>
      <c r="H365" s="813"/>
      <c r="I365" s="813"/>
      <c r="J365" s="813"/>
      <c r="K365" s="813"/>
      <c r="L365" s="813"/>
      <c r="M365" s="813"/>
      <c r="N365" s="813"/>
      <c r="O365" s="813"/>
      <c r="P365" s="813"/>
      <c r="Q365" s="813"/>
      <c r="R365" s="813"/>
      <c r="S365" s="813"/>
      <c r="T365" s="813"/>
      <c r="U365" s="813"/>
      <c r="V365" s="813"/>
      <c r="W365" s="813"/>
      <c r="X365" s="813"/>
      <c r="Y365" s="813"/>
      <c r="Z365" s="813"/>
      <c r="AA365" s="813"/>
      <c r="AB365" s="813"/>
      <c r="AC365" s="813"/>
      <c r="AD365" s="813"/>
      <c r="AE365" s="813"/>
      <c r="AF365" s="813"/>
      <c r="AG365" s="813"/>
      <c r="AH365" s="813"/>
      <c r="AI365" s="813"/>
      <c r="AJ365" s="813"/>
      <c r="AK365" s="813"/>
      <c r="AL365" s="813"/>
      <c r="AM365" s="813"/>
      <c r="AN365" s="813"/>
    </row>
    <row r="366" spans="1:40" s="822" customFormat="1" ht="12.75" customHeight="1" outlineLevel="1">
      <c r="A366" s="230">
        <v>7098</v>
      </c>
      <c r="B366" s="819" t="s">
        <v>729</v>
      </c>
      <c r="C366" s="834">
        <v>0</v>
      </c>
      <c r="D366" s="420"/>
      <c r="E366" s="255"/>
      <c r="F366" s="813"/>
      <c r="G366" s="813"/>
      <c r="H366" s="813"/>
      <c r="I366" s="813"/>
      <c r="J366" s="813"/>
      <c r="K366" s="813"/>
      <c r="L366" s="813"/>
      <c r="M366" s="813"/>
      <c r="N366" s="813"/>
      <c r="O366" s="813"/>
      <c r="P366" s="813"/>
      <c r="Q366" s="813"/>
      <c r="R366" s="813"/>
      <c r="S366" s="813"/>
      <c r="T366" s="813"/>
      <c r="U366" s="813"/>
      <c r="V366" s="813"/>
      <c r="W366" s="813"/>
      <c r="X366" s="813"/>
      <c r="Y366" s="813"/>
      <c r="Z366" s="813"/>
      <c r="AA366" s="813"/>
      <c r="AB366" s="813"/>
      <c r="AC366" s="813"/>
      <c r="AD366" s="813"/>
      <c r="AE366" s="813"/>
      <c r="AF366" s="813"/>
      <c r="AG366" s="813"/>
      <c r="AH366" s="813"/>
      <c r="AI366" s="813"/>
      <c r="AJ366" s="813"/>
      <c r="AK366" s="813"/>
      <c r="AL366" s="813"/>
      <c r="AM366" s="813"/>
      <c r="AN366" s="813"/>
    </row>
    <row r="367" spans="1:40" s="808" customFormat="1" outlineLevel="1">
      <c r="A367" s="829">
        <v>7060</v>
      </c>
      <c r="B367" s="810" t="s">
        <v>430</v>
      </c>
      <c r="C367" s="834">
        <v>0</v>
      </c>
      <c r="D367" s="420"/>
      <c r="E367" s="9"/>
      <c r="F367" s="809"/>
      <c r="G367" s="809"/>
      <c r="H367" s="809"/>
      <c r="I367" s="809"/>
      <c r="J367" s="809"/>
      <c r="K367" s="809"/>
      <c r="L367" s="809"/>
      <c r="M367" s="809"/>
      <c r="N367" s="809"/>
      <c r="O367" s="809"/>
      <c r="P367" s="809"/>
      <c r="Q367" s="809"/>
      <c r="R367" s="809"/>
      <c r="S367" s="809"/>
      <c r="T367" s="809"/>
      <c r="U367" s="809"/>
      <c r="V367" s="809"/>
      <c r="W367" s="809"/>
      <c r="X367" s="809"/>
      <c r="Y367" s="809"/>
      <c r="Z367" s="809"/>
      <c r="AA367" s="809"/>
      <c r="AB367" s="809"/>
      <c r="AC367" s="809"/>
      <c r="AD367" s="809"/>
      <c r="AE367" s="809"/>
      <c r="AF367" s="809"/>
      <c r="AG367" s="809"/>
      <c r="AH367" s="809"/>
      <c r="AI367" s="809"/>
      <c r="AJ367" s="809"/>
      <c r="AK367" s="809"/>
      <c r="AL367" s="809"/>
      <c r="AM367" s="809"/>
      <c r="AN367" s="809"/>
    </row>
    <row r="368" spans="1:40" s="822" customFormat="1" ht="12.75" customHeight="1" outlineLevel="1">
      <c r="A368" s="230">
        <v>7077</v>
      </c>
      <c r="B368" s="819" t="s">
        <v>665</v>
      </c>
      <c r="C368" s="834">
        <v>0</v>
      </c>
      <c r="D368" s="420"/>
      <c r="E368" s="255"/>
      <c r="F368" s="813"/>
      <c r="G368" s="813"/>
      <c r="H368" s="813"/>
      <c r="I368" s="813"/>
      <c r="J368" s="813"/>
      <c r="K368" s="813"/>
      <c r="L368" s="813"/>
      <c r="M368" s="813"/>
      <c r="N368" s="813"/>
      <c r="O368" s="813"/>
      <c r="P368" s="813"/>
      <c r="Q368" s="813"/>
      <c r="R368" s="813"/>
      <c r="S368" s="813"/>
      <c r="T368" s="813"/>
      <c r="U368" s="813"/>
      <c r="V368" s="813"/>
      <c r="W368" s="813"/>
      <c r="X368" s="813"/>
      <c r="Y368" s="813"/>
      <c r="Z368" s="813"/>
      <c r="AA368" s="813"/>
      <c r="AB368" s="813"/>
      <c r="AC368" s="813"/>
      <c r="AD368" s="813"/>
      <c r="AE368" s="813"/>
      <c r="AF368" s="813"/>
      <c r="AG368" s="813"/>
      <c r="AH368" s="813"/>
      <c r="AI368" s="813"/>
      <c r="AJ368" s="813"/>
      <c r="AK368" s="813"/>
      <c r="AL368" s="813"/>
      <c r="AM368" s="813"/>
      <c r="AN368" s="813"/>
    </row>
    <row r="369" spans="1:40" s="808" customFormat="1" ht="12.75" customHeight="1" outlineLevel="1">
      <c r="A369" s="829">
        <v>7468</v>
      </c>
      <c r="B369" s="810" t="s">
        <v>736</v>
      </c>
      <c r="C369" s="834">
        <v>0</v>
      </c>
      <c r="D369" s="420"/>
      <c r="E369" s="9"/>
      <c r="F369" s="809"/>
      <c r="G369" s="809"/>
      <c r="H369" s="809"/>
      <c r="I369" s="809"/>
      <c r="J369" s="809"/>
      <c r="K369" s="809"/>
      <c r="L369" s="809"/>
      <c r="M369" s="809"/>
      <c r="N369" s="809"/>
      <c r="O369" s="809"/>
      <c r="P369" s="809"/>
      <c r="Q369" s="809"/>
      <c r="R369" s="809"/>
      <c r="S369" s="809"/>
      <c r="T369" s="809"/>
      <c r="U369" s="809"/>
      <c r="V369" s="809"/>
      <c r="W369" s="809"/>
      <c r="X369" s="809"/>
      <c r="Y369" s="809"/>
      <c r="Z369" s="809"/>
      <c r="AA369" s="809"/>
      <c r="AB369" s="809"/>
      <c r="AC369" s="809"/>
      <c r="AD369" s="809"/>
      <c r="AE369" s="809"/>
      <c r="AF369" s="809"/>
      <c r="AG369" s="809"/>
      <c r="AH369" s="809"/>
      <c r="AI369" s="809"/>
      <c r="AJ369" s="809"/>
      <c r="AK369" s="809"/>
      <c r="AL369" s="809"/>
      <c r="AM369" s="809"/>
      <c r="AN369" s="809"/>
    </row>
    <row r="370" spans="1:40" s="822" customFormat="1" ht="12.75" customHeight="1" outlineLevel="1">
      <c r="A370" s="230">
        <v>7032</v>
      </c>
      <c r="B370" s="819" t="s">
        <v>679</v>
      </c>
      <c r="C370" s="834">
        <v>0</v>
      </c>
      <c r="D370" s="419"/>
      <c r="E370" s="255"/>
      <c r="F370" s="813"/>
      <c r="G370" s="813"/>
      <c r="H370" s="813"/>
      <c r="I370" s="813"/>
      <c r="J370" s="813"/>
      <c r="K370" s="813"/>
      <c r="L370" s="813"/>
      <c r="M370" s="813"/>
      <c r="N370" s="813"/>
      <c r="O370" s="813"/>
      <c r="P370" s="813"/>
      <c r="Q370" s="813"/>
      <c r="R370" s="813"/>
      <c r="S370" s="813"/>
      <c r="T370" s="813"/>
      <c r="U370" s="813"/>
      <c r="V370" s="813"/>
      <c r="W370" s="813"/>
      <c r="X370" s="813"/>
      <c r="Y370" s="813"/>
      <c r="Z370" s="813"/>
      <c r="AA370" s="813"/>
      <c r="AB370" s="813"/>
      <c r="AC370" s="813"/>
      <c r="AD370" s="813"/>
      <c r="AE370" s="813"/>
      <c r="AF370" s="813"/>
      <c r="AG370" s="813"/>
      <c r="AH370" s="813"/>
      <c r="AI370" s="813"/>
      <c r="AJ370" s="813"/>
      <c r="AK370" s="813"/>
      <c r="AL370" s="813"/>
      <c r="AM370" s="813"/>
      <c r="AN370" s="813"/>
    </row>
    <row r="371" spans="1:40" s="808" customFormat="1" ht="12.75" customHeight="1" outlineLevel="1">
      <c r="A371" s="230">
        <v>7085</v>
      </c>
      <c r="B371" s="819" t="s">
        <v>668</v>
      </c>
      <c r="C371" s="834">
        <v>0</v>
      </c>
      <c r="D371" s="420"/>
      <c r="E371" s="9"/>
      <c r="F371" s="809"/>
      <c r="G371" s="809"/>
      <c r="H371" s="809"/>
      <c r="I371" s="809"/>
      <c r="J371" s="809"/>
      <c r="K371" s="809"/>
      <c r="L371" s="809"/>
      <c r="M371" s="809"/>
      <c r="N371" s="809"/>
      <c r="O371" s="809"/>
      <c r="P371" s="809"/>
      <c r="Q371" s="809"/>
      <c r="R371" s="809"/>
      <c r="S371" s="809"/>
      <c r="T371" s="809"/>
      <c r="U371" s="809"/>
      <c r="V371" s="809"/>
      <c r="W371" s="809"/>
      <c r="X371" s="809"/>
      <c r="Y371" s="809"/>
      <c r="Z371" s="809"/>
      <c r="AA371" s="809"/>
      <c r="AB371" s="809"/>
      <c r="AC371" s="809"/>
      <c r="AD371" s="809"/>
      <c r="AE371" s="809"/>
      <c r="AF371" s="809"/>
      <c r="AG371" s="809"/>
      <c r="AH371" s="809"/>
      <c r="AI371" s="809"/>
      <c r="AJ371" s="809"/>
      <c r="AK371" s="809"/>
      <c r="AL371" s="809"/>
      <c r="AM371" s="809"/>
      <c r="AN371" s="809"/>
    </row>
    <row r="372" spans="1:40" s="822" customFormat="1" ht="12.75" customHeight="1" outlineLevel="1">
      <c r="A372" s="829">
        <v>7120</v>
      </c>
      <c r="B372" s="810" t="s">
        <v>610</v>
      </c>
      <c r="C372" s="834">
        <v>0</v>
      </c>
      <c r="D372" s="419"/>
      <c r="E372" s="255"/>
      <c r="F372" s="813"/>
      <c r="G372" s="813"/>
      <c r="H372" s="813"/>
      <c r="I372" s="813"/>
      <c r="J372" s="813"/>
      <c r="K372" s="813"/>
      <c r="L372" s="813"/>
      <c r="M372" s="813"/>
      <c r="N372" s="813"/>
      <c r="O372" s="813"/>
      <c r="P372" s="813"/>
      <c r="Q372" s="813"/>
      <c r="R372" s="813"/>
      <c r="S372" s="813"/>
      <c r="T372" s="813"/>
      <c r="U372" s="813"/>
      <c r="V372" s="813"/>
      <c r="W372" s="813"/>
      <c r="X372" s="813"/>
      <c r="Y372" s="813"/>
      <c r="Z372" s="813"/>
      <c r="AA372" s="813"/>
      <c r="AB372" s="813"/>
      <c r="AC372" s="813"/>
      <c r="AD372" s="813"/>
      <c r="AE372" s="813"/>
      <c r="AF372" s="813"/>
      <c r="AG372" s="813"/>
      <c r="AH372" s="813"/>
      <c r="AI372" s="813"/>
      <c r="AJ372" s="813"/>
      <c r="AK372" s="813"/>
      <c r="AL372" s="813"/>
      <c r="AM372" s="813"/>
      <c r="AN372" s="813"/>
    </row>
    <row r="373" spans="1:40" s="822" customFormat="1" ht="12.75" customHeight="1" outlineLevel="1">
      <c r="A373" s="829">
        <v>7067</v>
      </c>
      <c r="B373" s="810" t="s">
        <v>437</v>
      </c>
      <c r="C373" s="834">
        <v>0</v>
      </c>
      <c r="D373" s="420"/>
      <c r="E373" s="255"/>
      <c r="F373" s="813"/>
      <c r="G373" s="813"/>
      <c r="H373" s="813"/>
      <c r="I373" s="813"/>
      <c r="J373" s="813"/>
      <c r="K373" s="813"/>
      <c r="L373" s="813"/>
      <c r="M373" s="813"/>
      <c r="N373" s="813"/>
      <c r="O373" s="813"/>
      <c r="P373" s="813"/>
      <c r="Q373" s="813"/>
      <c r="R373" s="813"/>
      <c r="S373" s="813"/>
      <c r="T373" s="813"/>
      <c r="U373" s="813"/>
      <c r="V373" s="813"/>
      <c r="W373" s="813"/>
      <c r="X373" s="813"/>
      <c r="Y373" s="813"/>
      <c r="Z373" s="813"/>
      <c r="AA373" s="813"/>
      <c r="AB373" s="813"/>
      <c r="AC373" s="813"/>
      <c r="AD373" s="813"/>
      <c r="AE373" s="813"/>
      <c r="AF373" s="813"/>
      <c r="AG373" s="813"/>
      <c r="AH373" s="813"/>
      <c r="AI373" s="813"/>
      <c r="AJ373" s="813"/>
      <c r="AK373" s="813"/>
      <c r="AL373" s="813"/>
      <c r="AM373" s="813"/>
      <c r="AN373" s="813"/>
    </row>
    <row r="374" spans="1:40" s="808" customFormat="1" ht="12.75" customHeight="1" outlineLevel="1">
      <c r="A374" s="230">
        <v>7506</v>
      </c>
      <c r="B374" s="819" t="s">
        <v>677</v>
      </c>
      <c r="C374" s="834">
        <v>0</v>
      </c>
      <c r="D374" s="419"/>
      <c r="E374" s="9"/>
      <c r="F374" s="809"/>
      <c r="G374" s="809"/>
      <c r="H374" s="809"/>
      <c r="I374" s="809"/>
      <c r="J374" s="809"/>
      <c r="K374" s="809"/>
      <c r="L374" s="809"/>
      <c r="M374" s="809"/>
      <c r="N374" s="809"/>
      <c r="O374" s="809"/>
      <c r="P374" s="809"/>
      <c r="Q374" s="809"/>
      <c r="R374" s="809"/>
      <c r="S374" s="809"/>
      <c r="T374" s="809"/>
      <c r="U374" s="809"/>
      <c r="V374" s="809"/>
      <c r="W374" s="809"/>
      <c r="X374" s="809"/>
      <c r="Y374" s="809"/>
      <c r="Z374" s="809"/>
      <c r="AA374" s="809"/>
      <c r="AB374" s="809"/>
      <c r="AC374" s="809"/>
      <c r="AD374" s="809"/>
      <c r="AE374" s="809"/>
      <c r="AF374" s="809"/>
      <c r="AG374" s="809"/>
      <c r="AH374" s="809"/>
      <c r="AI374" s="809"/>
      <c r="AJ374" s="809"/>
      <c r="AK374" s="809"/>
      <c r="AL374" s="809"/>
      <c r="AM374" s="809"/>
      <c r="AN374" s="809"/>
    </row>
    <row r="375" spans="1:40" s="808" customFormat="1" ht="12.75" customHeight="1" outlineLevel="1">
      <c r="A375" s="230">
        <v>7036</v>
      </c>
      <c r="B375" s="819" t="s">
        <v>655</v>
      </c>
      <c r="C375" s="834">
        <v>0</v>
      </c>
      <c r="D375" s="420"/>
      <c r="E375" s="9"/>
      <c r="F375" s="809"/>
      <c r="G375" s="809"/>
      <c r="H375" s="809"/>
      <c r="I375" s="809"/>
      <c r="J375" s="809"/>
      <c r="K375" s="809"/>
      <c r="L375" s="809"/>
      <c r="M375" s="809"/>
      <c r="N375" s="809"/>
      <c r="O375" s="809"/>
      <c r="P375" s="809"/>
      <c r="Q375" s="809"/>
      <c r="R375" s="809"/>
      <c r="S375" s="809"/>
      <c r="T375" s="809"/>
      <c r="U375" s="809"/>
      <c r="V375" s="809"/>
      <c r="W375" s="809"/>
      <c r="X375" s="809"/>
      <c r="Y375" s="809"/>
      <c r="Z375" s="809"/>
      <c r="AA375" s="809"/>
      <c r="AB375" s="809"/>
      <c r="AC375" s="809"/>
      <c r="AD375" s="809"/>
      <c r="AE375" s="809"/>
      <c r="AF375" s="809"/>
      <c r="AG375" s="809"/>
      <c r="AH375" s="809"/>
      <c r="AI375" s="809"/>
      <c r="AJ375" s="809"/>
      <c r="AK375" s="809"/>
      <c r="AL375" s="809"/>
      <c r="AM375" s="809"/>
      <c r="AN375" s="809"/>
    </row>
    <row r="376" spans="1:40" s="822" customFormat="1" ht="12.75" customHeight="1" outlineLevel="1">
      <c r="A376" s="829">
        <v>7065</v>
      </c>
      <c r="B376" s="810" t="s">
        <v>435</v>
      </c>
      <c r="C376" s="834">
        <v>0</v>
      </c>
      <c r="D376" s="420"/>
      <c r="E376" s="255"/>
      <c r="F376" s="813"/>
      <c r="G376" s="813"/>
      <c r="H376" s="813"/>
      <c r="I376" s="813"/>
      <c r="J376" s="813"/>
      <c r="K376" s="813"/>
      <c r="L376" s="813"/>
      <c r="M376" s="813"/>
      <c r="N376" s="813"/>
      <c r="O376" s="813"/>
      <c r="P376" s="813"/>
      <c r="Q376" s="813"/>
      <c r="R376" s="813"/>
      <c r="S376" s="813"/>
      <c r="T376" s="813"/>
      <c r="U376" s="813"/>
      <c r="V376" s="813"/>
      <c r="W376" s="813"/>
      <c r="X376" s="813"/>
      <c r="Y376" s="813"/>
      <c r="Z376" s="813"/>
      <c r="AA376" s="813"/>
      <c r="AB376" s="813"/>
      <c r="AC376" s="813"/>
      <c r="AD376" s="813"/>
      <c r="AE376" s="813"/>
      <c r="AF376" s="813"/>
      <c r="AG376" s="813"/>
      <c r="AH376" s="813"/>
      <c r="AI376" s="813"/>
      <c r="AJ376" s="813"/>
      <c r="AK376" s="813"/>
      <c r="AL376" s="813"/>
      <c r="AM376" s="813"/>
      <c r="AN376" s="813"/>
    </row>
    <row r="377" spans="1:40" s="808" customFormat="1" ht="12.75" customHeight="1" outlineLevel="1">
      <c r="A377" s="829">
        <v>7009</v>
      </c>
      <c r="B377" s="810" t="s">
        <v>380</v>
      </c>
      <c r="C377" s="834">
        <v>0</v>
      </c>
      <c r="D377" s="419"/>
      <c r="E377" s="9"/>
      <c r="F377" s="809"/>
      <c r="G377" s="809"/>
      <c r="H377" s="809"/>
      <c r="I377" s="809"/>
      <c r="J377" s="809"/>
      <c r="K377" s="809"/>
      <c r="L377" s="809"/>
      <c r="M377" s="809"/>
      <c r="N377" s="809"/>
      <c r="O377" s="809"/>
      <c r="P377" s="809"/>
      <c r="Q377" s="809"/>
      <c r="R377" s="809"/>
      <c r="S377" s="809"/>
      <c r="T377" s="809"/>
      <c r="U377" s="809"/>
      <c r="V377" s="809"/>
      <c r="W377" s="809"/>
      <c r="X377" s="809"/>
      <c r="Y377" s="809"/>
      <c r="Z377" s="809"/>
      <c r="AA377" s="809"/>
      <c r="AB377" s="809"/>
      <c r="AC377" s="809"/>
      <c r="AD377" s="809"/>
      <c r="AE377" s="809"/>
      <c r="AF377" s="809"/>
      <c r="AG377" s="809"/>
      <c r="AH377" s="809"/>
      <c r="AI377" s="809"/>
      <c r="AJ377" s="809"/>
      <c r="AK377" s="809"/>
      <c r="AL377" s="809"/>
      <c r="AM377" s="809"/>
      <c r="AN377" s="809"/>
    </row>
    <row r="378" spans="1:40" s="808" customFormat="1" ht="12.75" customHeight="1" outlineLevel="1">
      <c r="A378" s="416">
        <v>7136</v>
      </c>
      <c r="B378" s="810" t="s">
        <v>1145</v>
      </c>
      <c r="C378" s="834">
        <v>0</v>
      </c>
      <c r="D378" s="419"/>
      <c r="E378" s="9"/>
      <c r="F378" s="809"/>
      <c r="G378" s="809"/>
      <c r="H378" s="809"/>
      <c r="I378" s="809"/>
      <c r="J378" s="809"/>
      <c r="K378" s="809"/>
      <c r="L378" s="809"/>
      <c r="M378" s="809"/>
      <c r="N378" s="809"/>
      <c r="O378" s="809"/>
      <c r="P378" s="809"/>
      <c r="Q378" s="809"/>
      <c r="R378" s="809"/>
      <c r="S378" s="809"/>
      <c r="T378" s="809"/>
      <c r="U378" s="809"/>
      <c r="V378" s="809"/>
      <c r="W378" s="809"/>
      <c r="X378" s="809"/>
      <c r="Y378" s="809"/>
      <c r="Z378" s="809"/>
      <c r="AA378" s="809"/>
      <c r="AB378" s="809"/>
      <c r="AC378" s="809"/>
      <c r="AD378" s="809"/>
      <c r="AE378" s="809"/>
      <c r="AF378" s="809"/>
      <c r="AG378" s="809"/>
      <c r="AH378" s="809"/>
      <c r="AI378" s="809"/>
      <c r="AJ378" s="809"/>
      <c r="AK378" s="809"/>
      <c r="AL378" s="809"/>
      <c r="AM378" s="809"/>
      <c r="AN378" s="809"/>
    </row>
    <row r="379" spans="1:40" s="808" customFormat="1" ht="12.75" customHeight="1" outlineLevel="1">
      <c r="A379" s="230">
        <v>7123</v>
      </c>
      <c r="B379" s="819" t="s">
        <v>674</v>
      </c>
      <c r="C379" s="834">
        <v>0</v>
      </c>
      <c r="D379" s="420"/>
      <c r="E379" s="9"/>
      <c r="F379" s="809"/>
      <c r="G379" s="809"/>
      <c r="H379" s="809"/>
      <c r="I379" s="809"/>
      <c r="J379" s="809"/>
      <c r="K379" s="809"/>
      <c r="L379" s="809"/>
      <c r="M379" s="809"/>
      <c r="N379" s="809"/>
      <c r="O379" s="809"/>
      <c r="P379" s="809"/>
      <c r="Q379" s="809"/>
      <c r="R379" s="809"/>
      <c r="S379" s="809"/>
      <c r="T379" s="809"/>
      <c r="U379" s="809"/>
      <c r="V379" s="809"/>
      <c r="W379" s="809"/>
      <c r="X379" s="809"/>
      <c r="Y379" s="809"/>
      <c r="Z379" s="809"/>
      <c r="AA379" s="809"/>
      <c r="AB379" s="809"/>
      <c r="AC379" s="809"/>
      <c r="AD379" s="809"/>
      <c r="AE379" s="809"/>
      <c r="AF379" s="809"/>
      <c r="AG379" s="809"/>
      <c r="AH379" s="809"/>
      <c r="AI379" s="809"/>
      <c r="AJ379" s="809"/>
      <c r="AK379" s="809"/>
      <c r="AL379" s="809"/>
      <c r="AM379" s="809"/>
      <c r="AN379" s="809"/>
    </row>
    <row r="380" spans="1:40" s="808" customFormat="1" ht="12.75" customHeight="1" outlineLevel="1">
      <c r="A380" s="416">
        <v>7135</v>
      </c>
      <c r="B380" s="819" t="s">
        <v>1144</v>
      </c>
      <c r="C380" s="834">
        <v>0</v>
      </c>
      <c r="D380" s="419"/>
      <c r="E380" s="9"/>
      <c r="F380" s="809"/>
      <c r="G380" s="809"/>
      <c r="H380" s="809"/>
      <c r="I380" s="809"/>
      <c r="J380" s="809"/>
      <c r="K380" s="809"/>
      <c r="L380" s="809"/>
      <c r="M380" s="809"/>
      <c r="N380" s="809"/>
      <c r="O380" s="809"/>
      <c r="P380" s="809"/>
      <c r="Q380" s="809"/>
      <c r="R380" s="809"/>
      <c r="S380" s="809"/>
      <c r="T380" s="809"/>
      <c r="U380" s="809"/>
      <c r="V380" s="809"/>
      <c r="W380" s="809"/>
      <c r="X380" s="809"/>
      <c r="Y380" s="809"/>
      <c r="Z380" s="809"/>
      <c r="AA380" s="809"/>
      <c r="AB380" s="809"/>
      <c r="AC380" s="809"/>
      <c r="AD380" s="809"/>
      <c r="AE380" s="809"/>
      <c r="AF380" s="809"/>
      <c r="AG380" s="809"/>
      <c r="AH380" s="809"/>
      <c r="AI380" s="809"/>
      <c r="AJ380" s="809"/>
      <c r="AK380" s="809"/>
      <c r="AL380" s="809"/>
      <c r="AM380" s="809"/>
      <c r="AN380" s="809"/>
    </row>
    <row r="381" spans="1:40" s="808" customFormat="1" ht="12.75" customHeight="1" outlineLevel="1">
      <c r="A381" s="230">
        <v>7124</v>
      </c>
      <c r="B381" s="819" t="s">
        <v>675</v>
      </c>
      <c r="C381" s="834">
        <v>0</v>
      </c>
      <c r="D381" s="419"/>
      <c r="E381" s="9"/>
      <c r="F381" s="809"/>
      <c r="G381" s="809"/>
      <c r="H381" s="809"/>
      <c r="I381" s="809"/>
      <c r="J381" s="809"/>
      <c r="K381" s="809"/>
      <c r="L381" s="809"/>
      <c r="M381" s="809"/>
      <c r="N381" s="809"/>
      <c r="O381" s="809"/>
      <c r="P381" s="809"/>
      <c r="Q381" s="809"/>
      <c r="R381" s="809"/>
      <c r="S381" s="809"/>
      <c r="T381" s="809"/>
      <c r="U381" s="809"/>
      <c r="V381" s="809"/>
      <c r="W381" s="809"/>
      <c r="X381" s="809"/>
      <c r="Y381" s="809"/>
      <c r="Z381" s="809"/>
      <c r="AA381" s="809"/>
      <c r="AB381" s="809"/>
      <c r="AC381" s="809"/>
      <c r="AD381" s="809"/>
      <c r="AE381" s="809"/>
      <c r="AF381" s="809"/>
      <c r="AG381" s="809"/>
      <c r="AH381" s="809"/>
      <c r="AI381" s="809"/>
      <c r="AJ381" s="809"/>
      <c r="AK381" s="809"/>
      <c r="AL381" s="809"/>
      <c r="AM381" s="809"/>
      <c r="AN381" s="809"/>
    </row>
    <row r="382" spans="1:40" s="808" customFormat="1" ht="12.75" customHeight="1" outlineLevel="1">
      <c r="A382" s="230">
        <v>7115</v>
      </c>
      <c r="B382" s="819" t="s">
        <v>732</v>
      </c>
      <c r="C382" s="834">
        <v>0</v>
      </c>
      <c r="D382" s="419"/>
      <c r="E382" s="9"/>
      <c r="F382" s="809"/>
      <c r="G382" s="809"/>
      <c r="H382" s="809"/>
      <c r="I382" s="809"/>
      <c r="J382" s="809"/>
      <c r="K382" s="809"/>
      <c r="L382" s="809"/>
      <c r="M382" s="809"/>
      <c r="N382" s="809"/>
      <c r="O382" s="809"/>
      <c r="P382" s="809"/>
      <c r="Q382" s="809"/>
      <c r="R382" s="809"/>
      <c r="S382" s="809"/>
      <c r="T382" s="809"/>
      <c r="U382" s="809"/>
      <c r="V382" s="809"/>
      <c r="W382" s="809"/>
      <c r="X382" s="809"/>
      <c r="Y382" s="809"/>
      <c r="Z382" s="809"/>
      <c r="AA382" s="809"/>
      <c r="AB382" s="809"/>
      <c r="AC382" s="809"/>
      <c r="AD382" s="809"/>
      <c r="AE382" s="809"/>
      <c r="AF382" s="809"/>
      <c r="AG382" s="809"/>
      <c r="AH382" s="809"/>
      <c r="AI382" s="809"/>
      <c r="AJ382" s="809"/>
      <c r="AK382" s="809"/>
      <c r="AL382" s="809"/>
      <c r="AM382" s="809"/>
      <c r="AN382" s="809"/>
    </row>
    <row r="383" spans="1:40" s="808" customFormat="1" ht="12.75" customHeight="1" outlineLevel="1">
      <c r="A383" s="230">
        <v>7076</v>
      </c>
      <c r="B383" s="819" t="s">
        <v>664</v>
      </c>
      <c r="C383" s="834">
        <v>0</v>
      </c>
      <c r="D383" s="424"/>
      <c r="E383" s="9"/>
      <c r="F383" s="809"/>
      <c r="G383" s="809"/>
      <c r="H383" s="809"/>
      <c r="I383" s="809"/>
      <c r="J383" s="809"/>
      <c r="K383" s="809"/>
      <c r="L383" s="809"/>
      <c r="M383" s="809"/>
      <c r="N383" s="809"/>
      <c r="O383" s="809"/>
      <c r="P383" s="809"/>
      <c r="Q383" s="809"/>
      <c r="R383" s="809"/>
      <c r="S383" s="809"/>
      <c r="T383" s="809"/>
      <c r="U383" s="809"/>
      <c r="V383" s="809"/>
      <c r="W383" s="809"/>
      <c r="X383" s="809"/>
      <c r="Y383" s="809"/>
      <c r="Z383" s="809"/>
      <c r="AA383" s="809"/>
      <c r="AB383" s="809"/>
      <c r="AC383" s="809"/>
      <c r="AD383" s="809"/>
      <c r="AE383" s="809"/>
      <c r="AF383" s="809"/>
      <c r="AG383" s="809"/>
      <c r="AH383" s="809"/>
      <c r="AI383" s="809"/>
      <c r="AJ383" s="809"/>
      <c r="AK383" s="809"/>
      <c r="AL383" s="809"/>
      <c r="AM383" s="809"/>
      <c r="AN383" s="809"/>
    </row>
    <row r="384" spans="1:40" s="808" customFormat="1" ht="12.75" customHeight="1" outlineLevel="1">
      <c r="A384" s="829">
        <v>7008</v>
      </c>
      <c r="B384" s="810" t="s">
        <v>379</v>
      </c>
      <c r="C384" s="834">
        <v>0</v>
      </c>
      <c r="D384" s="425"/>
      <c r="E384" s="9"/>
      <c r="F384" s="809"/>
      <c r="G384" s="809"/>
      <c r="H384" s="809"/>
      <c r="I384" s="809"/>
      <c r="J384" s="809"/>
      <c r="K384" s="809"/>
      <c r="L384" s="809"/>
      <c r="M384" s="809"/>
      <c r="N384" s="809"/>
      <c r="O384" s="809"/>
      <c r="P384" s="809"/>
      <c r="Q384" s="809"/>
      <c r="R384" s="809"/>
      <c r="S384" s="809"/>
      <c r="T384" s="809"/>
      <c r="U384" s="809"/>
      <c r="V384" s="809"/>
      <c r="W384" s="809"/>
      <c r="X384" s="809"/>
      <c r="Y384" s="809"/>
      <c r="Z384" s="809"/>
      <c r="AA384" s="809"/>
      <c r="AB384" s="809"/>
      <c r="AC384" s="809"/>
      <c r="AD384" s="809"/>
      <c r="AE384" s="809"/>
      <c r="AF384" s="809"/>
      <c r="AG384" s="809"/>
      <c r="AH384" s="809"/>
      <c r="AI384" s="809"/>
      <c r="AJ384" s="809"/>
      <c r="AK384" s="809"/>
      <c r="AL384" s="809"/>
      <c r="AM384" s="809"/>
      <c r="AN384" s="809"/>
    </row>
    <row r="385" spans="1:40" s="808" customFormat="1" ht="12.75" customHeight="1" outlineLevel="1">
      <c r="A385" s="829">
        <v>7137</v>
      </c>
      <c r="B385" s="810" t="s">
        <v>1146</v>
      </c>
      <c r="C385" s="834">
        <v>0</v>
      </c>
      <c r="D385" s="425"/>
      <c r="E385" s="9"/>
      <c r="F385" s="809"/>
      <c r="G385" s="809"/>
      <c r="H385" s="809"/>
      <c r="I385" s="809"/>
      <c r="J385" s="809"/>
      <c r="K385" s="809"/>
      <c r="L385" s="809"/>
      <c r="M385" s="809"/>
      <c r="N385" s="809"/>
      <c r="O385" s="809"/>
      <c r="P385" s="809"/>
      <c r="Q385" s="809"/>
      <c r="R385" s="809"/>
      <c r="S385" s="809"/>
      <c r="T385" s="809"/>
      <c r="U385" s="809"/>
      <c r="V385" s="809"/>
      <c r="W385" s="809"/>
      <c r="X385" s="809"/>
      <c r="Y385" s="809"/>
      <c r="Z385" s="809"/>
      <c r="AA385" s="809"/>
      <c r="AB385" s="809"/>
      <c r="AC385" s="809"/>
      <c r="AD385" s="809"/>
      <c r="AE385" s="809"/>
      <c r="AF385" s="809"/>
      <c r="AG385" s="809"/>
      <c r="AH385" s="809"/>
      <c r="AI385" s="809"/>
      <c r="AJ385" s="809"/>
      <c r="AK385" s="809"/>
      <c r="AL385" s="809"/>
      <c r="AM385" s="809"/>
      <c r="AN385" s="809"/>
    </row>
    <row r="386" spans="1:40" s="808" customFormat="1" ht="12.75" customHeight="1" outlineLevel="1">
      <c r="A386" s="230">
        <v>7100</v>
      </c>
      <c r="B386" s="819" t="s">
        <v>670</v>
      </c>
      <c r="C386" s="834">
        <v>0</v>
      </c>
      <c r="D386" s="819"/>
      <c r="E386" s="258"/>
      <c r="F386" s="809"/>
      <c r="G386" s="817"/>
      <c r="H386" s="809"/>
      <c r="I386" s="809"/>
      <c r="J386" s="809"/>
      <c r="K386" s="809"/>
      <c r="L386" s="809"/>
      <c r="M386" s="809"/>
      <c r="N386" s="809"/>
      <c r="O386" s="809"/>
      <c r="P386" s="809"/>
      <c r="Q386" s="809"/>
      <c r="R386" s="809"/>
      <c r="S386" s="809"/>
      <c r="T386" s="809"/>
      <c r="U386" s="809"/>
      <c r="V386" s="809"/>
      <c r="W386" s="809"/>
      <c r="X386" s="809"/>
      <c r="Y386" s="809"/>
      <c r="Z386" s="809"/>
      <c r="AA386" s="809"/>
      <c r="AB386" s="809"/>
      <c r="AC386" s="809"/>
      <c r="AD386" s="809"/>
      <c r="AE386" s="809"/>
      <c r="AF386" s="809"/>
      <c r="AG386" s="809"/>
      <c r="AH386" s="809"/>
      <c r="AI386" s="809"/>
      <c r="AJ386" s="809"/>
      <c r="AK386" s="809"/>
      <c r="AL386" s="809"/>
      <c r="AM386" s="809"/>
      <c r="AN386" s="809"/>
    </row>
    <row r="387" spans="1:40" s="808" customFormat="1" ht="12.75" customHeight="1" outlineLevel="1">
      <c r="A387" s="829">
        <v>7475</v>
      </c>
      <c r="B387" s="810" t="s">
        <v>500</v>
      </c>
      <c r="C387" s="834">
        <v>0</v>
      </c>
      <c r="D387" s="810"/>
      <c r="E387" s="258"/>
      <c r="F387" s="809"/>
      <c r="G387" s="817"/>
      <c r="H387" s="809"/>
      <c r="I387" s="809"/>
      <c r="J387" s="809"/>
      <c r="K387" s="809"/>
      <c r="L387" s="809"/>
      <c r="M387" s="809"/>
      <c r="N387" s="809"/>
      <c r="O387" s="809"/>
      <c r="P387" s="809"/>
      <c r="Q387" s="809"/>
      <c r="R387" s="809"/>
      <c r="S387" s="809"/>
      <c r="T387" s="809"/>
      <c r="U387" s="809"/>
      <c r="V387" s="809"/>
      <c r="W387" s="809"/>
      <c r="X387" s="809"/>
      <c r="Y387" s="809"/>
      <c r="Z387" s="809"/>
      <c r="AA387" s="809"/>
      <c r="AB387" s="809"/>
      <c r="AC387" s="809"/>
      <c r="AD387" s="809"/>
      <c r="AE387" s="809"/>
      <c r="AF387" s="809"/>
      <c r="AG387" s="809"/>
      <c r="AH387" s="809"/>
      <c r="AI387" s="809"/>
      <c r="AJ387" s="809"/>
      <c r="AK387" s="809"/>
      <c r="AL387" s="809"/>
      <c r="AM387" s="809"/>
      <c r="AN387" s="809"/>
    </row>
    <row r="388" spans="1:40" s="808" customFormat="1" ht="12.75" customHeight="1" outlineLevel="1">
      <c r="A388" s="829">
        <v>7130</v>
      </c>
      <c r="B388" s="810" t="s">
        <v>1137</v>
      </c>
      <c r="C388" s="834">
        <v>0</v>
      </c>
      <c r="D388" s="810"/>
      <c r="E388" s="258"/>
      <c r="F388" s="809"/>
      <c r="G388" s="817"/>
      <c r="H388" s="809"/>
      <c r="I388" s="809"/>
      <c r="J388" s="809"/>
      <c r="K388" s="809"/>
      <c r="L388" s="809"/>
      <c r="M388" s="809"/>
      <c r="N388" s="809"/>
      <c r="O388" s="809"/>
      <c r="P388" s="809"/>
      <c r="Q388" s="809"/>
      <c r="R388" s="809"/>
      <c r="S388" s="809"/>
      <c r="T388" s="809"/>
      <c r="U388" s="809"/>
      <c r="V388" s="809"/>
      <c r="W388" s="809"/>
      <c r="X388" s="809"/>
      <c r="Y388" s="809"/>
      <c r="Z388" s="809"/>
      <c r="AA388" s="809"/>
      <c r="AB388" s="809"/>
      <c r="AC388" s="809"/>
      <c r="AD388" s="809"/>
      <c r="AE388" s="809"/>
      <c r="AF388" s="809"/>
      <c r="AG388" s="809"/>
      <c r="AH388" s="809"/>
      <c r="AI388" s="809"/>
      <c r="AJ388" s="809"/>
      <c r="AK388" s="809"/>
      <c r="AL388" s="809"/>
      <c r="AM388" s="809"/>
      <c r="AN388" s="809"/>
    </row>
    <row r="389" spans="1:40" s="808" customFormat="1" ht="12.75" customHeight="1" outlineLevel="1">
      <c r="A389" s="230">
        <v>7037</v>
      </c>
      <c r="B389" s="819" t="s">
        <v>656</v>
      </c>
      <c r="C389" s="834">
        <v>0</v>
      </c>
      <c r="D389" s="819"/>
      <c r="E389" s="258"/>
      <c r="F389" s="809"/>
      <c r="G389" s="817"/>
      <c r="H389" s="809"/>
      <c r="I389" s="809"/>
      <c r="J389" s="809"/>
      <c r="K389" s="809"/>
      <c r="L389" s="809"/>
      <c r="M389" s="809"/>
      <c r="N389" s="809"/>
      <c r="O389" s="809"/>
      <c r="P389" s="809"/>
      <c r="Q389" s="809"/>
      <c r="R389" s="809"/>
      <c r="S389" s="809"/>
      <c r="T389" s="809"/>
      <c r="U389" s="809"/>
      <c r="V389" s="809"/>
      <c r="W389" s="809"/>
      <c r="X389" s="809"/>
      <c r="Y389" s="809"/>
      <c r="Z389" s="809"/>
      <c r="AA389" s="809"/>
      <c r="AB389" s="809"/>
      <c r="AC389" s="809"/>
      <c r="AD389" s="809"/>
      <c r="AE389" s="809"/>
      <c r="AF389" s="809"/>
      <c r="AG389" s="809"/>
      <c r="AH389" s="809"/>
      <c r="AI389" s="809"/>
      <c r="AJ389" s="809"/>
      <c r="AK389" s="809"/>
      <c r="AL389" s="809"/>
      <c r="AM389" s="809"/>
      <c r="AN389" s="809"/>
    </row>
    <row r="390" spans="1:40" s="808" customFormat="1" ht="12.75" customHeight="1" outlineLevel="1">
      <c r="A390" s="829">
        <v>7025</v>
      </c>
      <c r="B390" s="810" t="s">
        <v>717</v>
      </c>
      <c r="C390" s="834">
        <v>0</v>
      </c>
      <c r="D390" s="810"/>
      <c r="E390" s="258"/>
      <c r="F390" s="809"/>
      <c r="G390" s="817"/>
      <c r="H390" s="809"/>
      <c r="I390" s="809"/>
      <c r="J390" s="809"/>
      <c r="K390" s="809"/>
      <c r="L390" s="809"/>
      <c r="M390" s="809"/>
      <c r="N390" s="809"/>
      <c r="O390" s="809"/>
      <c r="P390" s="809"/>
      <c r="Q390" s="809"/>
      <c r="R390" s="809"/>
      <c r="S390" s="809"/>
      <c r="T390" s="809"/>
      <c r="U390" s="809"/>
      <c r="V390" s="809"/>
      <c r="W390" s="809"/>
      <c r="X390" s="809"/>
      <c r="Y390" s="809"/>
      <c r="Z390" s="809"/>
      <c r="AA390" s="809"/>
      <c r="AB390" s="809"/>
      <c r="AC390" s="809"/>
      <c r="AD390" s="809"/>
      <c r="AE390" s="809"/>
      <c r="AF390" s="809"/>
      <c r="AG390" s="809"/>
      <c r="AH390" s="809"/>
      <c r="AI390" s="809"/>
      <c r="AJ390" s="809"/>
      <c r="AK390" s="809"/>
      <c r="AL390" s="809"/>
      <c r="AM390" s="809"/>
      <c r="AN390" s="809"/>
    </row>
    <row r="391" spans="1:40" s="808" customFormat="1" ht="12.75" customHeight="1" outlineLevel="1">
      <c r="A391" s="829">
        <v>7044</v>
      </c>
      <c r="B391" s="810" t="s">
        <v>415</v>
      </c>
      <c r="C391" s="834">
        <v>0</v>
      </c>
      <c r="D391" s="810"/>
      <c r="E391" s="9"/>
      <c r="F391" s="809"/>
      <c r="G391" s="809"/>
      <c r="H391" s="809"/>
      <c r="I391" s="809"/>
      <c r="J391" s="809"/>
      <c r="K391" s="809"/>
      <c r="L391" s="809"/>
      <c r="M391" s="809"/>
      <c r="N391" s="809"/>
      <c r="O391" s="809"/>
      <c r="P391" s="809"/>
      <c r="Q391" s="809"/>
      <c r="R391" s="809"/>
      <c r="S391" s="809"/>
      <c r="T391" s="809"/>
      <c r="U391" s="809"/>
      <c r="V391" s="809"/>
      <c r="W391" s="809"/>
      <c r="X391" s="809"/>
      <c r="Y391" s="809"/>
      <c r="Z391" s="809"/>
      <c r="AA391" s="809"/>
      <c r="AB391" s="809"/>
      <c r="AC391" s="809"/>
      <c r="AD391" s="809"/>
      <c r="AE391" s="809"/>
      <c r="AF391" s="809"/>
      <c r="AG391" s="809"/>
      <c r="AH391" s="809"/>
      <c r="AI391" s="809"/>
      <c r="AJ391" s="809"/>
      <c r="AK391" s="809"/>
      <c r="AL391" s="809"/>
      <c r="AM391" s="809"/>
      <c r="AN391" s="809"/>
    </row>
    <row r="392" spans="1:40" s="808" customFormat="1" ht="12.75" customHeight="1" outlineLevel="1">
      <c r="A392" s="230">
        <v>7617</v>
      </c>
      <c r="B392" s="819" t="s">
        <v>678</v>
      </c>
      <c r="C392" s="834">
        <v>0</v>
      </c>
      <c r="D392" s="819"/>
      <c r="E392" s="9"/>
      <c r="F392" s="809"/>
      <c r="G392" s="809"/>
      <c r="H392" s="809"/>
      <c r="I392" s="809"/>
      <c r="J392" s="809"/>
      <c r="K392" s="809"/>
      <c r="L392" s="809"/>
      <c r="M392" s="809"/>
      <c r="N392" s="809"/>
      <c r="O392" s="809"/>
      <c r="P392" s="809"/>
      <c r="Q392" s="809"/>
      <c r="R392" s="809"/>
      <c r="S392" s="809"/>
      <c r="T392" s="809"/>
      <c r="U392" s="809"/>
      <c r="V392" s="809"/>
      <c r="W392" s="809"/>
      <c r="X392" s="809"/>
      <c r="Y392" s="809"/>
      <c r="Z392" s="809"/>
      <c r="AA392" s="809"/>
      <c r="AB392" s="809"/>
      <c r="AC392" s="809"/>
      <c r="AD392" s="809"/>
      <c r="AE392" s="809"/>
      <c r="AF392" s="809"/>
      <c r="AG392" s="809"/>
      <c r="AH392" s="809"/>
      <c r="AI392" s="809"/>
      <c r="AJ392" s="809"/>
      <c r="AK392" s="809"/>
      <c r="AL392" s="809"/>
      <c r="AM392" s="809"/>
      <c r="AN392" s="809"/>
    </row>
    <row r="393" spans="1:40" s="808" customFormat="1" outlineLevel="1">
      <c r="A393" s="829">
        <v>7071</v>
      </c>
      <c r="B393" s="810" t="s">
        <v>721</v>
      </c>
      <c r="C393" s="834">
        <v>0</v>
      </c>
      <c r="D393" s="810"/>
      <c r="E393" s="9"/>
      <c r="F393" s="809"/>
      <c r="G393" s="809"/>
      <c r="H393" s="809"/>
      <c r="I393" s="809"/>
      <c r="J393" s="809"/>
      <c r="K393" s="809"/>
      <c r="L393" s="809"/>
      <c r="M393" s="809"/>
      <c r="N393" s="809"/>
      <c r="O393" s="809"/>
      <c r="P393" s="809"/>
      <c r="Q393" s="809"/>
      <c r="R393" s="809"/>
      <c r="S393" s="809"/>
      <c r="T393" s="809"/>
      <c r="U393" s="809"/>
      <c r="V393" s="809"/>
      <c r="W393" s="809"/>
      <c r="X393" s="809"/>
      <c r="Y393" s="809"/>
      <c r="Z393" s="809"/>
      <c r="AA393" s="809"/>
      <c r="AB393" s="809"/>
      <c r="AC393" s="809"/>
      <c r="AD393" s="809"/>
      <c r="AE393" s="809"/>
      <c r="AF393" s="809"/>
      <c r="AG393" s="809"/>
      <c r="AH393" s="809"/>
      <c r="AI393" s="809"/>
      <c r="AJ393" s="809"/>
      <c r="AK393" s="809"/>
      <c r="AL393" s="809"/>
      <c r="AM393" s="809"/>
      <c r="AN393" s="809"/>
    </row>
    <row r="394" spans="1:40" s="261" customFormat="1" ht="12.75" customHeight="1" outlineLevel="1">
      <c r="A394" s="829">
        <v>7075</v>
      </c>
      <c r="B394" s="810" t="s">
        <v>722</v>
      </c>
      <c r="C394" s="834">
        <v>0</v>
      </c>
      <c r="D394" s="810"/>
      <c r="E394" s="259"/>
      <c r="F394" s="260"/>
      <c r="G394" s="260"/>
      <c r="H394" s="260"/>
      <c r="I394" s="260"/>
      <c r="J394" s="260"/>
      <c r="K394" s="260"/>
      <c r="L394" s="260"/>
      <c r="M394" s="260"/>
      <c r="N394" s="260"/>
      <c r="O394" s="260"/>
      <c r="P394" s="260"/>
      <c r="Q394" s="260"/>
      <c r="R394" s="260"/>
      <c r="S394" s="260"/>
      <c r="T394" s="260"/>
      <c r="U394" s="260"/>
      <c r="V394" s="260"/>
      <c r="W394" s="260"/>
      <c r="X394" s="260"/>
      <c r="Y394" s="260"/>
      <c r="Z394" s="260"/>
      <c r="AA394" s="260"/>
      <c r="AB394" s="260"/>
      <c r="AC394" s="260"/>
      <c r="AD394" s="260"/>
      <c r="AE394" s="260"/>
      <c r="AF394" s="260"/>
      <c r="AG394" s="260"/>
      <c r="AH394" s="260"/>
      <c r="AI394" s="260"/>
      <c r="AJ394" s="260"/>
      <c r="AK394" s="260"/>
      <c r="AL394" s="260"/>
      <c r="AM394" s="260"/>
      <c r="AN394" s="260"/>
    </row>
    <row r="395" spans="1:40" s="261" customFormat="1" ht="12.75" customHeight="1" outlineLevel="1">
      <c r="A395" s="230">
        <v>7070</v>
      </c>
      <c r="B395" s="819" t="s">
        <v>662</v>
      </c>
      <c r="C395" s="834">
        <v>0</v>
      </c>
      <c r="D395" s="819"/>
      <c r="E395" s="259"/>
      <c r="F395" s="260"/>
      <c r="G395" s="260"/>
      <c r="H395" s="260"/>
      <c r="I395" s="260"/>
      <c r="J395" s="260"/>
      <c r="K395" s="260"/>
      <c r="L395" s="260"/>
      <c r="M395" s="260"/>
      <c r="N395" s="260"/>
      <c r="O395" s="260"/>
      <c r="P395" s="260"/>
      <c r="Q395" s="260"/>
      <c r="R395" s="260"/>
      <c r="S395" s="260"/>
      <c r="T395" s="260"/>
      <c r="U395" s="260"/>
      <c r="V395" s="260"/>
      <c r="W395" s="260"/>
      <c r="X395" s="260"/>
      <c r="Y395" s="260"/>
      <c r="Z395" s="260"/>
      <c r="AA395" s="260"/>
      <c r="AB395" s="260"/>
      <c r="AC395" s="260"/>
      <c r="AD395" s="260"/>
      <c r="AE395" s="260"/>
      <c r="AF395" s="260"/>
      <c r="AG395" s="260"/>
      <c r="AH395" s="260"/>
      <c r="AI395" s="260"/>
      <c r="AJ395" s="260"/>
      <c r="AK395" s="260"/>
      <c r="AL395" s="260"/>
      <c r="AM395" s="260"/>
      <c r="AN395" s="260"/>
    </row>
    <row r="396" spans="1:40" s="238" customFormat="1" ht="14.25" customHeight="1" outlineLevel="1">
      <c r="A396" s="829">
        <v>7048</v>
      </c>
      <c r="B396" s="810" t="s">
        <v>418</v>
      </c>
      <c r="C396" s="834">
        <v>0</v>
      </c>
      <c r="D396" s="810"/>
      <c r="E396" s="177"/>
      <c r="F396" s="809"/>
      <c r="G396" s="809"/>
      <c r="H396" s="809"/>
      <c r="I396" s="809"/>
      <c r="J396" s="809"/>
      <c r="K396" s="809"/>
      <c r="L396" s="809"/>
      <c r="M396" s="809"/>
      <c r="N396" s="809"/>
      <c r="O396" s="809"/>
      <c r="P396" s="809"/>
      <c r="Q396" s="809"/>
      <c r="R396" s="809"/>
      <c r="S396" s="809"/>
      <c r="T396" s="809"/>
      <c r="U396" s="809"/>
      <c r="V396" s="809"/>
      <c r="W396" s="809"/>
      <c r="X396" s="809"/>
      <c r="Y396" s="809"/>
      <c r="Z396" s="809"/>
      <c r="AA396" s="809"/>
      <c r="AB396" s="809"/>
      <c r="AC396" s="809"/>
      <c r="AD396" s="809"/>
      <c r="AE396" s="809"/>
      <c r="AF396" s="809"/>
      <c r="AG396" s="809"/>
      <c r="AH396" s="809"/>
      <c r="AI396" s="809"/>
      <c r="AJ396" s="809"/>
      <c r="AK396" s="809"/>
      <c r="AL396" s="809"/>
      <c r="AM396" s="809"/>
      <c r="AN396" s="809"/>
    </row>
    <row r="397" spans="1:40" s="260" customFormat="1" ht="12.75" customHeight="1" outlineLevel="1">
      <c r="A397" s="1109" t="s">
        <v>644</v>
      </c>
      <c r="B397" s="826" t="s">
        <v>1422</v>
      </c>
      <c r="C397" s="1110">
        <v>160000</v>
      </c>
      <c r="D397" s="810"/>
      <c r="E397" s="259"/>
    </row>
    <row r="398" spans="1:40" s="248" customFormat="1" ht="15.75" customHeight="1" outlineLevel="1" thickBot="1">
      <c r="A398" s="416">
        <v>7500</v>
      </c>
      <c r="B398" s="1038" t="s">
        <v>1139</v>
      </c>
      <c r="C398" s="1202">
        <v>5000</v>
      </c>
      <c r="D398" s="417"/>
      <c r="E398" s="262"/>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247"/>
      <c r="AJ398" s="247"/>
      <c r="AK398" s="247"/>
      <c r="AL398" s="247"/>
      <c r="AM398" s="247"/>
      <c r="AN398" s="247"/>
    </row>
    <row r="399" spans="1:40" s="808" customFormat="1" ht="15" thickBot="1">
      <c r="A399" s="806"/>
      <c r="B399" s="950" t="s">
        <v>550</v>
      </c>
      <c r="C399" s="383">
        <v>165000</v>
      </c>
      <c r="D399" s="823"/>
      <c r="E399" s="809"/>
      <c r="F399" s="809"/>
      <c r="G399" s="809"/>
      <c r="H399" s="809"/>
      <c r="I399" s="809"/>
      <c r="J399" s="809"/>
      <c r="K399" s="809"/>
      <c r="L399" s="809"/>
      <c r="M399" s="809"/>
      <c r="N399" s="809"/>
      <c r="O399" s="809"/>
      <c r="P399" s="809"/>
      <c r="Q399" s="809"/>
      <c r="R399" s="809"/>
      <c r="S399" s="809"/>
      <c r="T399" s="809"/>
      <c r="U399" s="809"/>
      <c r="V399" s="809"/>
      <c r="W399" s="809"/>
      <c r="X399" s="809"/>
      <c r="Y399" s="809"/>
      <c r="Z399" s="809"/>
      <c r="AA399" s="809"/>
      <c r="AB399" s="809"/>
      <c r="AC399" s="809"/>
      <c r="AD399" s="809"/>
      <c r="AE399" s="809"/>
      <c r="AF399" s="809"/>
      <c r="AG399" s="809"/>
      <c r="AH399" s="809"/>
      <c r="AI399" s="809"/>
      <c r="AJ399" s="809"/>
      <c r="AK399" s="809"/>
      <c r="AL399" s="809"/>
      <c r="AM399" s="809"/>
      <c r="AN399" s="809"/>
    </row>
    <row r="400" spans="1:40" s="808" customFormat="1" ht="15" thickBot="1">
      <c r="A400" s="789"/>
      <c r="B400" s="949"/>
      <c r="C400" s="836"/>
      <c r="D400" s="810"/>
      <c r="E400" s="809"/>
      <c r="F400" s="809"/>
      <c r="G400" s="809"/>
      <c r="H400" s="809"/>
      <c r="I400" s="809"/>
      <c r="J400" s="809"/>
      <c r="K400" s="809"/>
      <c r="L400" s="809"/>
      <c r="M400" s="809"/>
      <c r="N400" s="809"/>
      <c r="O400" s="809"/>
      <c r="P400" s="809"/>
      <c r="Q400" s="809"/>
      <c r="R400" s="809"/>
      <c r="S400" s="809"/>
      <c r="T400" s="809"/>
      <c r="U400" s="809"/>
      <c r="V400" s="809"/>
      <c r="W400" s="809"/>
      <c r="X400" s="809"/>
      <c r="Y400" s="809"/>
      <c r="Z400" s="809"/>
      <c r="AA400" s="809"/>
      <c r="AB400" s="809"/>
      <c r="AC400" s="809"/>
      <c r="AD400" s="809"/>
      <c r="AE400" s="809"/>
      <c r="AF400" s="809"/>
      <c r="AG400" s="809"/>
      <c r="AH400" s="809"/>
      <c r="AI400" s="809"/>
      <c r="AJ400" s="809"/>
      <c r="AK400" s="809"/>
      <c r="AL400" s="809"/>
      <c r="AM400" s="809"/>
      <c r="AN400" s="809"/>
    </row>
    <row r="401" spans="1:40" s="822" customFormat="1" ht="15.75" thickBot="1">
      <c r="A401" s="263"/>
      <c r="B401" s="264" t="s">
        <v>646</v>
      </c>
      <c r="C401" s="265"/>
      <c r="D401" s="266"/>
      <c r="E401" s="813"/>
      <c r="F401" s="813"/>
      <c r="G401" s="813"/>
      <c r="H401" s="813"/>
      <c r="I401" s="813"/>
      <c r="J401" s="813"/>
      <c r="K401" s="813"/>
      <c r="L401" s="813"/>
      <c r="M401" s="813"/>
      <c r="N401" s="813"/>
      <c r="O401" s="813"/>
      <c r="P401" s="813"/>
      <c r="Q401" s="813"/>
      <c r="R401" s="813"/>
      <c r="S401" s="813"/>
      <c r="T401" s="813"/>
      <c r="U401" s="813"/>
      <c r="V401" s="813"/>
      <c r="W401" s="813"/>
      <c r="X401" s="813"/>
      <c r="Y401" s="813"/>
      <c r="Z401" s="813"/>
      <c r="AA401" s="813"/>
      <c r="AB401" s="813"/>
      <c r="AC401" s="813"/>
      <c r="AD401" s="813"/>
      <c r="AE401" s="813"/>
      <c r="AF401" s="813"/>
      <c r="AG401" s="813"/>
      <c r="AH401" s="813"/>
      <c r="AI401" s="813"/>
      <c r="AJ401" s="813"/>
      <c r="AK401" s="813"/>
      <c r="AL401" s="813"/>
      <c r="AM401" s="813"/>
      <c r="AN401" s="813"/>
    </row>
    <row r="402" spans="1:40" s="822" customFormat="1" ht="15">
      <c r="A402" s="827">
        <v>7000</v>
      </c>
      <c r="B402" s="1204" t="s">
        <v>371</v>
      </c>
      <c r="C402" s="369">
        <v>20000</v>
      </c>
      <c r="D402" s="819"/>
      <c r="E402" s="813"/>
      <c r="F402" s="813"/>
      <c r="G402" s="813"/>
      <c r="H402" s="813"/>
      <c r="I402" s="813"/>
      <c r="J402" s="813"/>
      <c r="K402" s="813"/>
      <c r="L402" s="813"/>
      <c r="M402" s="813"/>
      <c r="N402" s="813"/>
      <c r="O402" s="813"/>
      <c r="P402" s="813"/>
      <c r="Q402" s="813"/>
      <c r="R402" s="813"/>
      <c r="S402" s="813"/>
      <c r="T402" s="813"/>
      <c r="U402" s="813"/>
      <c r="V402" s="813"/>
      <c r="W402" s="813"/>
      <c r="X402" s="813"/>
      <c r="Y402" s="813"/>
      <c r="Z402" s="813"/>
      <c r="AA402" s="813"/>
      <c r="AB402" s="813"/>
      <c r="AC402" s="813"/>
      <c r="AD402" s="813"/>
      <c r="AE402" s="813"/>
      <c r="AF402" s="813"/>
      <c r="AG402" s="813"/>
      <c r="AH402" s="813"/>
      <c r="AI402" s="813"/>
      <c r="AJ402" s="813"/>
      <c r="AK402" s="813"/>
      <c r="AL402" s="813"/>
      <c r="AM402" s="813"/>
      <c r="AN402" s="813"/>
    </row>
    <row r="403" spans="1:40" s="822" customFormat="1" ht="15">
      <c r="A403" s="827">
        <v>7682</v>
      </c>
      <c r="B403" s="1021" t="s">
        <v>908</v>
      </c>
      <c r="C403" s="369">
        <v>5000</v>
      </c>
      <c r="D403" s="819"/>
      <c r="E403" s="813"/>
      <c r="F403" s="813"/>
      <c r="G403" s="813"/>
      <c r="H403" s="813"/>
      <c r="I403" s="813"/>
      <c r="J403" s="813"/>
      <c r="K403" s="813"/>
      <c r="L403" s="813"/>
      <c r="M403" s="813"/>
      <c r="N403" s="813"/>
      <c r="O403" s="813"/>
      <c r="P403" s="813"/>
      <c r="Q403" s="813"/>
      <c r="R403" s="813"/>
      <c r="S403" s="813"/>
      <c r="T403" s="813"/>
      <c r="U403" s="813"/>
      <c r="V403" s="813"/>
      <c r="W403" s="813"/>
      <c r="X403" s="813"/>
      <c r="Y403" s="813"/>
      <c r="Z403" s="813"/>
      <c r="AA403" s="813"/>
      <c r="AB403" s="813"/>
      <c r="AC403" s="813"/>
      <c r="AD403" s="813"/>
      <c r="AE403" s="813"/>
      <c r="AF403" s="813"/>
      <c r="AG403" s="813"/>
      <c r="AH403" s="813"/>
      <c r="AI403" s="813"/>
      <c r="AJ403" s="813"/>
      <c r="AK403" s="813"/>
      <c r="AL403" s="813"/>
      <c r="AM403" s="813"/>
      <c r="AN403" s="813"/>
    </row>
    <row r="404" spans="1:40" s="822" customFormat="1" ht="15">
      <c r="A404" s="827">
        <v>7683</v>
      </c>
      <c r="B404" s="1021" t="s">
        <v>510</v>
      </c>
      <c r="C404" s="369">
        <v>2000</v>
      </c>
      <c r="D404" s="819"/>
      <c r="E404" s="813"/>
      <c r="F404" s="813"/>
      <c r="G404" s="813"/>
      <c r="H404" s="813"/>
      <c r="I404" s="813"/>
      <c r="J404" s="813"/>
      <c r="K404" s="813"/>
      <c r="L404" s="813"/>
      <c r="M404" s="813"/>
      <c r="N404" s="813"/>
      <c r="O404" s="813"/>
      <c r="P404" s="813"/>
      <c r="Q404" s="813"/>
      <c r="R404" s="813"/>
      <c r="S404" s="813"/>
      <c r="T404" s="813"/>
      <c r="U404" s="813"/>
      <c r="V404" s="813"/>
      <c r="W404" s="813"/>
      <c r="X404" s="813"/>
      <c r="Y404" s="813"/>
      <c r="Z404" s="813"/>
      <c r="AA404" s="813"/>
      <c r="AB404" s="813"/>
      <c r="AC404" s="813"/>
      <c r="AD404" s="813"/>
      <c r="AE404" s="813"/>
      <c r="AF404" s="813"/>
      <c r="AG404" s="813"/>
      <c r="AH404" s="813"/>
      <c r="AI404" s="813"/>
      <c r="AJ404" s="813"/>
      <c r="AK404" s="813"/>
      <c r="AL404" s="813"/>
      <c r="AM404" s="813"/>
      <c r="AN404" s="813"/>
    </row>
    <row r="405" spans="1:40" s="822" customFormat="1" ht="15">
      <c r="A405" s="827">
        <v>7684</v>
      </c>
      <c r="B405" s="1021" t="s">
        <v>511</v>
      </c>
      <c r="C405" s="369">
        <v>5000</v>
      </c>
      <c r="D405" s="819"/>
      <c r="E405" s="813"/>
      <c r="F405" s="813"/>
      <c r="G405" s="813"/>
      <c r="H405" s="813"/>
      <c r="I405" s="813"/>
      <c r="J405" s="813"/>
      <c r="K405" s="813"/>
      <c r="L405" s="813"/>
      <c r="M405" s="813"/>
      <c r="N405" s="813"/>
      <c r="O405" s="813"/>
      <c r="P405" s="813"/>
      <c r="Q405" s="813"/>
      <c r="R405" s="813"/>
      <c r="S405" s="813"/>
      <c r="T405" s="813"/>
      <c r="U405" s="813"/>
      <c r="V405" s="813"/>
      <c r="W405" s="813"/>
      <c r="X405" s="813"/>
      <c r="Y405" s="813"/>
      <c r="Z405" s="813"/>
      <c r="AA405" s="813"/>
      <c r="AB405" s="813"/>
      <c r="AC405" s="813"/>
      <c r="AD405" s="813"/>
      <c r="AE405" s="813"/>
      <c r="AF405" s="813"/>
      <c r="AG405" s="813"/>
      <c r="AH405" s="813"/>
      <c r="AI405" s="813"/>
      <c r="AJ405" s="813"/>
      <c r="AK405" s="813"/>
      <c r="AL405" s="813"/>
      <c r="AM405" s="813"/>
      <c r="AN405" s="813"/>
    </row>
    <row r="406" spans="1:40" s="822" customFormat="1" ht="15.75" thickBot="1">
      <c r="A406" s="827">
        <v>7685</v>
      </c>
      <c r="B406" s="1038" t="s">
        <v>512</v>
      </c>
      <c r="C406" s="369">
        <v>1000</v>
      </c>
      <c r="D406" s="819"/>
      <c r="E406" s="813"/>
      <c r="F406" s="813"/>
      <c r="G406" s="813"/>
      <c r="H406" s="813"/>
      <c r="I406" s="813"/>
      <c r="J406" s="813"/>
      <c r="K406" s="813"/>
      <c r="L406" s="813"/>
      <c r="M406" s="813"/>
      <c r="N406" s="813"/>
      <c r="O406" s="813"/>
      <c r="P406" s="813"/>
      <c r="Q406" s="813"/>
      <c r="R406" s="813"/>
      <c r="S406" s="813"/>
      <c r="T406" s="813"/>
      <c r="U406" s="813"/>
      <c r="V406" s="813"/>
      <c r="W406" s="813"/>
      <c r="X406" s="813"/>
      <c r="Y406" s="813"/>
      <c r="Z406" s="813"/>
      <c r="AA406" s="813"/>
      <c r="AB406" s="813"/>
      <c r="AC406" s="813"/>
      <c r="AD406" s="813"/>
      <c r="AE406" s="813"/>
      <c r="AF406" s="813"/>
      <c r="AG406" s="813"/>
      <c r="AH406" s="813"/>
      <c r="AI406" s="813"/>
      <c r="AJ406" s="813"/>
      <c r="AK406" s="813"/>
      <c r="AL406" s="813"/>
      <c r="AM406" s="813"/>
      <c r="AN406" s="813"/>
    </row>
    <row r="407" spans="1:40" s="822" customFormat="1" ht="15.75" thickBot="1">
      <c r="A407" s="951"/>
      <c r="B407" s="952" t="s">
        <v>550</v>
      </c>
      <c r="C407" s="383">
        <v>33000</v>
      </c>
      <c r="D407" s="953"/>
      <c r="E407" s="813"/>
      <c r="F407" s="813"/>
      <c r="G407" s="813"/>
      <c r="H407" s="813"/>
      <c r="I407" s="813"/>
      <c r="J407" s="813"/>
      <c r="K407" s="813"/>
      <c r="L407" s="813"/>
      <c r="M407" s="813"/>
      <c r="N407" s="813"/>
      <c r="O407" s="813"/>
      <c r="P407" s="813"/>
      <c r="Q407" s="813"/>
      <c r="R407" s="813"/>
      <c r="S407" s="813"/>
      <c r="T407" s="813"/>
      <c r="U407" s="813"/>
      <c r="V407" s="813"/>
      <c r="W407" s="813"/>
      <c r="X407" s="813"/>
      <c r="Y407" s="813"/>
      <c r="Z407" s="813"/>
      <c r="AA407" s="813"/>
      <c r="AB407" s="813"/>
      <c r="AC407" s="813"/>
      <c r="AD407" s="813"/>
      <c r="AE407" s="813"/>
      <c r="AF407" s="813"/>
      <c r="AG407" s="813"/>
      <c r="AH407" s="813"/>
      <c r="AI407" s="813"/>
      <c r="AJ407" s="813"/>
      <c r="AK407" s="813"/>
      <c r="AL407" s="813"/>
      <c r="AM407" s="813"/>
      <c r="AN407" s="813"/>
    </row>
    <row r="408" spans="1:40" s="808" customFormat="1" ht="15" thickBot="1">
      <c r="A408" s="789"/>
      <c r="B408" s="821"/>
      <c r="C408" s="203"/>
      <c r="D408" s="931"/>
      <c r="E408" s="809"/>
      <c r="F408" s="809"/>
      <c r="G408" s="809"/>
      <c r="H408" s="809"/>
      <c r="I408" s="809"/>
      <c r="J408" s="809"/>
      <c r="K408" s="809"/>
      <c r="L408" s="809"/>
      <c r="M408" s="809"/>
      <c r="N408" s="809"/>
      <c r="O408" s="809"/>
      <c r="P408" s="809"/>
      <c r="Q408" s="809"/>
      <c r="R408" s="809"/>
      <c r="S408" s="809"/>
      <c r="T408" s="809"/>
      <c r="U408" s="809"/>
      <c r="V408" s="809"/>
      <c r="W408" s="809"/>
      <c r="X408" s="809"/>
      <c r="Y408" s="809"/>
      <c r="Z408" s="809"/>
      <c r="AA408" s="809"/>
      <c r="AB408" s="809"/>
      <c r="AC408" s="809"/>
      <c r="AD408" s="809"/>
      <c r="AE408" s="809"/>
      <c r="AF408" s="809"/>
      <c r="AG408" s="809"/>
      <c r="AH408" s="809"/>
      <c r="AI408" s="809"/>
      <c r="AJ408" s="809"/>
      <c r="AK408" s="809"/>
      <c r="AL408" s="809"/>
      <c r="AM408" s="809"/>
      <c r="AN408" s="809"/>
    </row>
    <row r="409" spans="1:40" s="808" customFormat="1" ht="15" thickBot="1">
      <c r="A409" s="179"/>
      <c r="B409" s="180" t="s">
        <v>555</v>
      </c>
      <c r="C409" s="181"/>
      <c r="D409" s="811"/>
      <c r="E409" s="809"/>
      <c r="F409" s="809"/>
      <c r="G409" s="809"/>
      <c r="H409" s="809"/>
      <c r="I409" s="809"/>
      <c r="J409" s="809"/>
      <c r="K409" s="809"/>
      <c r="L409" s="809"/>
      <c r="M409" s="809"/>
      <c r="N409" s="809"/>
      <c r="O409" s="809"/>
      <c r="P409" s="809"/>
      <c r="Q409" s="809"/>
      <c r="R409" s="809"/>
      <c r="S409" s="809"/>
      <c r="T409" s="809"/>
      <c r="U409" s="809"/>
      <c r="V409" s="809"/>
      <c r="W409" s="809"/>
      <c r="X409" s="809"/>
      <c r="Y409" s="809"/>
      <c r="Z409" s="809"/>
      <c r="AA409" s="809"/>
      <c r="AB409" s="809"/>
      <c r="AC409" s="809"/>
      <c r="AD409" s="809"/>
      <c r="AE409" s="809"/>
      <c r="AF409" s="809"/>
      <c r="AG409" s="809"/>
      <c r="AH409" s="809"/>
      <c r="AI409" s="809"/>
      <c r="AJ409" s="809"/>
      <c r="AK409" s="809"/>
      <c r="AL409" s="809"/>
      <c r="AM409" s="809"/>
      <c r="AN409" s="809"/>
    </row>
    <row r="410" spans="1:40" s="808" customFormat="1" outlineLevel="1">
      <c r="A410" s="789">
        <v>7686</v>
      </c>
      <c r="B410" s="816" t="s">
        <v>513</v>
      </c>
      <c r="C410" s="369">
        <v>23214.36</v>
      </c>
      <c r="D410" s="810"/>
      <c r="E410" s="809"/>
      <c r="F410" s="809"/>
      <c r="G410" s="809"/>
      <c r="H410" s="809"/>
      <c r="I410" s="809"/>
      <c r="J410" s="809"/>
      <c r="K410" s="809"/>
      <c r="L410" s="809"/>
      <c r="M410" s="809"/>
      <c r="N410" s="809"/>
      <c r="O410" s="809"/>
      <c r="P410" s="809"/>
      <c r="Q410" s="809"/>
      <c r="R410" s="809"/>
      <c r="S410" s="809"/>
      <c r="T410" s="809"/>
      <c r="U410" s="809"/>
      <c r="V410" s="809"/>
      <c r="W410" s="809"/>
      <c r="X410" s="809"/>
      <c r="Y410" s="809"/>
      <c r="Z410" s="809"/>
      <c r="AA410" s="809"/>
      <c r="AB410" s="809"/>
      <c r="AC410" s="809"/>
      <c r="AD410" s="809"/>
      <c r="AE410" s="809"/>
      <c r="AF410" s="809"/>
      <c r="AG410" s="809"/>
      <c r="AH410" s="809"/>
      <c r="AI410" s="809"/>
      <c r="AJ410" s="809"/>
      <c r="AK410" s="809"/>
      <c r="AL410" s="809"/>
      <c r="AM410" s="809"/>
      <c r="AN410" s="809"/>
    </row>
    <row r="411" spans="1:40" s="808" customFormat="1" ht="15" outlineLevel="1" thickBot="1">
      <c r="A411" s="789">
        <v>7687</v>
      </c>
      <c r="B411" s="828" t="s">
        <v>514</v>
      </c>
      <c r="C411" s="377">
        <v>2291.0793816</v>
      </c>
      <c r="D411" s="810"/>
      <c r="E411" s="809"/>
      <c r="F411" s="809"/>
      <c r="G411" s="809"/>
      <c r="H411" s="809"/>
      <c r="I411" s="809"/>
      <c r="J411" s="809"/>
      <c r="K411" s="809"/>
      <c r="L411" s="809"/>
      <c r="M411" s="809"/>
      <c r="N411" s="809"/>
      <c r="O411" s="809"/>
      <c r="P411" s="809"/>
      <c r="Q411" s="809"/>
      <c r="R411" s="809"/>
      <c r="S411" s="809"/>
      <c r="T411" s="809"/>
      <c r="U411" s="809"/>
      <c r="V411" s="809"/>
      <c r="W411" s="809"/>
      <c r="X411" s="809"/>
      <c r="Y411" s="809"/>
      <c r="Z411" s="809"/>
      <c r="AA411" s="809"/>
      <c r="AB411" s="809"/>
      <c r="AC411" s="809"/>
      <c r="AD411" s="809"/>
      <c r="AE411" s="809"/>
      <c r="AF411" s="809"/>
      <c r="AG411" s="809"/>
      <c r="AH411" s="809"/>
      <c r="AI411" s="809"/>
      <c r="AJ411" s="809"/>
      <c r="AK411" s="809"/>
      <c r="AL411" s="809"/>
      <c r="AM411" s="809"/>
      <c r="AN411" s="809"/>
    </row>
    <row r="412" spans="1:40" s="808" customFormat="1">
      <c r="A412" s="805"/>
      <c r="B412" s="954" t="s">
        <v>550</v>
      </c>
      <c r="C412" s="370">
        <v>25505.439381600001</v>
      </c>
      <c r="D412" s="816"/>
      <c r="E412" s="809"/>
      <c r="F412" s="809"/>
      <c r="G412" s="809"/>
      <c r="H412" s="809"/>
      <c r="I412" s="809"/>
      <c r="J412" s="809"/>
      <c r="K412" s="809"/>
      <c r="L412" s="809"/>
      <c r="M412" s="809"/>
      <c r="N412" s="809"/>
      <c r="O412" s="809"/>
      <c r="P412" s="809"/>
      <c r="Q412" s="809"/>
      <c r="R412" s="809"/>
      <c r="S412" s="809"/>
      <c r="T412" s="809"/>
      <c r="U412" s="809"/>
      <c r="V412" s="809"/>
      <c r="W412" s="809"/>
      <c r="X412" s="809"/>
      <c r="Y412" s="809"/>
      <c r="Z412" s="809"/>
      <c r="AA412" s="809"/>
      <c r="AB412" s="809"/>
      <c r="AC412" s="809"/>
      <c r="AD412" s="809"/>
      <c r="AE412" s="809"/>
      <c r="AF412" s="809"/>
      <c r="AG412" s="809"/>
      <c r="AH412" s="809"/>
      <c r="AI412" s="809"/>
      <c r="AJ412" s="809"/>
      <c r="AK412" s="809"/>
      <c r="AL412" s="809"/>
      <c r="AM412" s="809"/>
      <c r="AN412" s="809"/>
    </row>
    <row r="413" spans="1:40" s="808" customFormat="1" ht="15" thickBot="1">
      <c r="A413" s="789"/>
      <c r="B413" s="828"/>
      <c r="C413" s="377"/>
      <c r="D413" s="810"/>
      <c r="E413" s="809"/>
      <c r="F413" s="809"/>
      <c r="G413" s="809"/>
      <c r="H413" s="809"/>
      <c r="I413" s="809"/>
      <c r="J413" s="809"/>
      <c r="K413" s="809"/>
      <c r="L413" s="809"/>
      <c r="M413" s="809"/>
      <c r="N413" s="809"/>
      <c r="O413" s="809"/>
      <c r="P413" s="809"/>
      <c r="Q413" s="809"/>
      <c r="R413" s="809"/>
      <c r="S413" s="809"/>
      <c r="T413" s="809"/>
      <c r="U413" s="809"/>
      <c r="V413" s="809"/>
      <c r="W413" s="809"/>
      <c r="X413" s="809"/>
      <c r="Y413" s="809"/>
      <c r="Z413" s="809"/>
      <c r="AA413" s="809"/>
      <c r="AB413" s="809"/>
      <c r="AC413" s="809"/>
      <c r="AD413" s="809"/>
      <c r="AE413" s="809"/>
      <c r="AF413" s="809"/>
      <c r="AG413" s="809"/>
      <c r="AH413" s="809"/>
      <c r="AI413" s="809"/>
      <c r="AJ413" s="809"/>
      <c r="AK413" s="809"/>
      <c r="AL413" s="809"/>
      <c r="AM413" s="809"/>
      <c r="AN413" s="809"/>
    </row>
    <row r="414" spans="1:40" s="6" customFormat="1" ht="15.75" thickBot="1">
      <c r="A414" s="191"/>
      <c r="B414" s="192" t="s">
        <v>578</v>
      </c>
      <c r="C414" s="372">
        <v>223505.43938160001</v>
      </c>
      <c r="D414" s="955"/>
    </row>
    <row r="415" spans="1:40" s="4" customFormat="1" ht="15" thickBot="1">
      <c r="A415" s="789"/>
      <c r="B415" s="64"/>
      <c r="C415" s="928"/>
      <c r="D415" s="267"/>
      <c r="E415" s="176"/>
      <c r="F415" s="176"/>
    </row>
    <row r="416" spans="1:40" s="6" customFormat="1" ht="18.75" thickBot="1">
      <c r="A416" s="191"/>
      <c r="B416" s="194" t="s">
        <v>579</v>
      </c>
      <c r="C416" s="372">
        <v>494.56061839999165</v>
      </c>
      <c r="D416" s="955"/>
    </row>
    <row r="417" spans="1:7" s="808" customFormat="1">
      <c r="A417" s="789"/>
      <c r="B417" s="821"/>
      <c r="C417" s="67"/>
      <c r="D417" s="948"/>
      <c r="E417" s="809"/>
      <c r="F417" s="809"/>
    </row>
    <row r="418" spans="1:7" s="808" customFormat="1">
      <c r="A418" s="789"/>
      <c r="B418" s="820"/>
      <c r="C418" s="67"/>
      <c r="D418" s="948"/>
      <c r="E418" s="809"/>
      <c r="F418" s="809"/>
    </row>
    <row r="419" spans="1:7" s="3" customFormat="1">
      <c r="A419" s="789"/>
      <c r="B419" s="217"/>
      <c r="C419" s="67"/>
      <c r="D419" s="948"/>
      <c r="E419" s="835"/>
    </row>
    <row r="420" spans="1:7" s="3" customFormat="1" ht="40.5">
      <c r="A420" s="212"/>
      <c r="B420" s="197" t="s">
        <v>939</v>
      </c>
      <c r="C420" s="213"/>
      <c r="D420" s="213"/>
      <c r="E420" s="835"/>
    </row>
    <row r="421" spans="1:7" s="808" customFormat="1">
      <c r="A421" s="790"/>
      <c r="B421" s="820"/>
      <c r="C421" s="67"/>
      <c r="D421" s="948"/>
      <c r="E421" s="809"/>
    </row>
    <row r="422" spans="1:7" s="3" customFormat="1" ht="15" thickBot="1">
      <c r="A422" s="789"/>
      <c r="B422" s="218"/>
      <c r="C422" s="203"/>
      <c r="D422" s="948"/>
      <c r="E422" s="835"/>
    </row>
    <row r="423" spans="1:7" s="3" customFormat="1" ht="15.75" thickBot="1">
      <c r="A423" s="806"/>
      <c r="B423" s="216" t="s">
        <v>580</v>
      </c>
      <c r="C423" s="379">
        <v>2781135.49</v>
      </c>
      <c r="D423" s="955"/>
      <c r="E423" s="835"/>
    </row>
    <row r="424" spans="1:7" s="3" customFormat="1" ht="15.75" thickBot="1">
      <c r="A424" s="201"/>
      <c r="B424" s="200" t="s">
        <v>581</v>
      </c>
      <c r="C424" s="371">
        <v>2748858.8413433749</v>
      </c>
      <c r="D424" s="955"/>
      <c r="E424" s="835"/>
    </row>
    <row r="425" spans="1:7" s="3" customFormat="1" ht="15.75" thickBot="1">
      <c r="A425" s="201"/>
      <c r="B425" s="1010"/>
      <c r="C425" s="220"/>
      <c r="D425" s="1011"/>
      <c r="E425" s="835"/>
    </row>
    <row r="426" spans="1:7" s="1134" customFormat="1" ht="18.75" thickBot="1">
      <c r="A426" s="1111"/>
      <c r="B426" s="219" t="s">
        <v>582</v>
      </c>
      <c r="C426" s="380">
        <v>32276.648656624609</v>
      </c>
      <c r="D426" s="955"/>
      <c r="E426" s="423"/>
    </row>
    <row r="427" spans="1:7">
      <c r="F427" s="268"/>
      <c r="G427" s="268"/>
    </row>
  </sheetData>
  <conditionalFormatting sqref="A212:B214 A245:B247 A159:B174 A262:B263 D11:DT11 D13:DX13 E406:DV407 D404:DV405 E402:DV402 E91:DV91 D399:DV401 G308:DV308 A15:B19 A14 E14:DX14 A223:B224 A21:B28 A11:B13 E161:DV161 D426:DV426 A290:B291 F290:DV294 E295:DV307 A295:A309 B340:B351 A342:A343 E342:E343 E354:E356 D15:DX37 A30:B32 D162:DV174 B292:B312 A354:B393 F309:DV317 A398:B398 E393:E398 D92:DV160 D38:DV90 A41:B103 A227:B243 D227:DV289 B313:C317 B353 D193:DV224 B319:B337 C319:C351 F319:DV398 B143:B144 A123:B142 A145:B156 D176:DV191 A176:B179 C234 C71:C77 C15:C18 C68:C69 C104:C105 C400 C113:C114 C161:C173 C175:C188 C203:C223 C228:C232 C93:C102 C11:C12 C238:C312 C190:C192 C402:C416 C121:C156 C24:C56 C79:C91 C353:C398 D408:DV423">
    <cfRule type="cellIs" dxfId="461" priority="492" stopIfTrue="1" operator="lessThan">
      <formula>0</formula>
    </cfRule>
  </conditionalFormatting>
  <conditionalFormatting sqref="A135:A136">
    <cfRule type="cellIs" dxfId="460" priority="350" stopIfTrue="1" operator="lessThan">
      <formula>0</formula>
    </cfRule>
  </conditionalFormatting>
  <conditionalFormatting sqref="A11">
    <cfRule type="duplicateValues" dxfId="459" priority="491"/>
  </conditionalFormatting>
  <conditionalFormatting sqref="A11">
    <cfRule type="duplicateValues" dxfId="458" priority="490"/>
  </conditionalFormatting>
  <conditionalFormatting sqref="A254 A408:B408 A248:B253 A394:B394 A197:B211 A255:B258 A260:B261 A40 A122 A279:B287 A104:B121 A180:B191 A216:B221 A413:B416 A33:B35 A423 A264:B277 A37:B39 A36 A288:A289 A426:B426">
    <cfRule type="cellIs" dxfId="457" priority="487" stopIfTrue="1" operator="lessThan">
      <formula>0</formula>
    </cfRule>
  </conditionalFormatting>
  <conditionalFormatting sqref="A153:A156 A134 A130:A131">
    <cfRule type="cellIs" dxfId="456" priority="483" stopIfTrue="1" operator="lessThan">
      <formula>0</formula>
    </cfRule>
  </conditionalFormatting>
  <conditionalFormatting sqref="A159:A161">
    <cfRule type="cellIs" dxfId="455" priority="482" stopIfTrue="1" operator="lessThan">
      <formula>0</formula>
    </cfRule>
  </conditionalFormatting>
  <conditionalFormatting sqref="A93">
    <cfRule type="cellIs" dxfId="454" priority="486" stopIfTrue="1" operator="lessThan">
      <formula>0</formula>
    </cfRule>
  </conditionalFormatting>
  <conditionalFormatting sqref="A106:A111 A113:A114">
    <cfRule type="cellIs" dxfId="453" priority="485" stopIfTrue="1" operator="lessThan">
      <formula>0</formula>
    </cfRule>
  </conditionalFormatting>
  <conditionalFormatting sqref="A115:A119 A121:A122">
    <cfRule type="cellIs" dxfId="452" priority="484" stopIfTrue="1" operator="lessThan">
      <formula>0</formula>
    </cfRule>
  </conditionalFormatting>
  <conditionalFormatting sqref="A197 A199">
    <cfRule type="cellIs" dxfId="451" priority="481" stopIfTrue="1" operator="lessThan">
      <formula>0</formula>
    </cfRule>
  </conditionalFormatting>
  <conditionalFormatting sqref="A256 A258">
    <cfRule type="cellIs" dxfId="450" priority="480" stopIfTrue="1" operator="lessThan">
      <formula>0</formula>
    </cfRule>
  </conditionalFormatting>
  <conditionalFormatting sqref="A413">
    <cfRule type="cellIs" dxfId="449" priority="479" stopIfTrue="1" operator="lessThan">
      <formula>0</formula>
    </cfRule>
  </conditionalFormatting>
  <conditionalFormatting sqref="A222:B222">
    <cfRule type="cellIs" dxfId="448" priority="478" stopIfTrue="1" operator="lessThan">
      <formula>0</formula>
    </cfRule>
  </conditionalFormatting>
  <conditionalFormatting sqref="A244:B244">
    <cfRule type="cellIs" dxfId="447" priority="477" stopIfTrue="1" operator="lessThan">
      <formula>0</formula>
    </cfRule>
  </conditionalFormatting>
  <conditionalFormatting sqref="B254">
    <cfRule type="cellIs" dxfId="446" priority="476" stopIfTrue="1" operator="lessThan">
      <formula>0</formula>
    </cfRule>
  </conditionalFormatting>
  <conditionalFormatting sqref="A278:B278">
    <cfRule type="cellIs" dxfId="445" priority="475" stopIfTrue="1" operator="lessThan">
      <formula>0</formula>
    </cfRule>
  </conditionalFormatting>
  <conditionalFormatting sqref="A399:B401">
    <cfRule type="cellIs" dxfId="444" priority="474" stopIfTrue="1" operator="lessThan">
      <formula>0</formula>
    </cfRule>
  </conditionalFormatting>
  <conditionalFormatting sqref="A157:B157">
    <cfRule type="cellIs" dxfId="443" priority="473" stopIfTrue="1" operator="lessThan">
      <formula>0</formula>
    </cfRule>
  </conditionalFormatting>
  <conditionalFormatting sqref="A157">
    <cfRule type="cellIs" dxfId="442" priority="472" stopIfTrue="1" operator="lessThan">
      <formula>0</formula>
    </cfRule>
  </conditionalFormatting>
  <conditionalFormatting sqref="A193:B193">
    <cfRule type="cellIs" dxfId="441" priority="471" stopIfTrue="1" operator="lessThan">
      <formula>0</formula>
    </cfRule>
  </conditionalFormatting>
  <conditionalFormatting sqref="B259">
    <cfRule type="cellIs" dxfId="440" priority="468" stopIfTrue="1" operator="lessThan">
      <formula>0</formula>
    </cfRule>
  </conditionalFormatting>
  <conditionalFormatting sqref="A259">
    <cfRule type="cellIs" dxfId="439" priority="470" stopIfTrue="1" operator="lessThan">
      <formula>0</formula>
    </cfRule>
  </conditionalFormatting>
  <conditionalFormatting sqref="A265">
    <cfRule type="cellIs" dxfId="438" priority="469" stopIfTrue="1" operator="lessThan">
      <formula>0</formula>
    </cfRule>
  </conditionalFormatting>
  <conditionalFormatting sqref="B40">
    <cfRule type="cellIs" dxfId="437" priority="467" stopIfTrue="1" operator="lessThan">
      <formula>0</formula>
    </cfRule>
  </conditionalFormatting>
  <conditionalFormatting sqref="B122">
    <cfRule type="cellIs" dxfId="436" priority="466" stopIfTrue="1" operator="lessThan">
      <formula>0</formula>
    </cfRule>
  </conditionalFormatting>
  <conditionalFormatting sqref="A311 A315:A316 A320 A293 A334:A335 A337 A340:A341">
    <cfRule type="cellIs" dxfId="435" priority="465" stopIfTrue="1" operator="lessThan">
      <formula>0</formula>
    </cfRule>
  </conditionalFormatting>
  <conditionalFormatting sqref="A310">
    <cfRule type="cellIs" dxfId="434" priority="464" stopIfTrue="1" operator="lessThan">
      <formula>0</formula>
    </cfRule>
  </conditionalFormatting>
  <conditionalFormatting sqref="A312">
    <cfRule type="cellIs" dxfId="433" priority="463" stopIfTrue="1" operator="lessThan">
      <formula>0</formula>
    </cfRule>
  </conditionalFormatting>
  <conditionalFormatting sqref="A317">
    <cfRule type="cellIs" dxfId="432" priority="462" stopIfTrue="1" operator="lessThan">
      <formula>0</formula>
    </cfRule>
  </conditionalFormatting>
  <conditionalFormatting sqref="A344 A349:A351 A353">
    <cfRule type="cellIs" dxfId="431" priority="461" stopIfTrue="1" operator="lessThan">
      <formula>0</formula>
    </cfRule>
  </conditionalFormatting>
  <conditionalFormatting sqref="A292">
    <cfRule type="cellIs" dxfId="430" priority="460" stopIfTrue="1" operator="lessThan">
      <formula>0</formula>
    </cfRule>
  </conditionalFormatting>
  <conditionalFormatting sqref="A215:B215">
    <cfRule type="cellIs" dxfId="429" priority="459" stopIfTrue="1" operator="lessThan">
      <formula>0</formula>
    </cfRule>
  </conditionalFormatting>
  <conditionalFormatting sqref="A322">
    <cfRule type="cellIs" dxfId="428" priority="458" stopIfTrue="1" operator="lessThan">
      <formula>0</formula>
    </cfRule>
  </conditionalFormatting>
  <conditionalFormatting sqref="A321">
    <cfRule type="cellIs" dxfId="427" priority="457" stopIfTrue="1" operator="lessThan">
      <formula>0</formula>
    </cfRule>
  </conditionalFormatting>
  <conditionalFormatting sqref="A319">
    <cfRule type="cellIs" dxfId="426" priority="456" stopIfTrue="1" operator="lessThan">
      <formula>0</formula>
    </cfRule>
  </conditionalFormatting>
  <conditionalFormatting sqref="A176">
    <cfRule type="duplicateValues" dxfId="425" priority="455"/>
  </conditionalFormatting>
  <conditionalFormatting sqref="A194:B195">
    <cfRule type="cellIs" dxfId="424" priority="454" stopIfTrue="1" operator="lessThan">
      <formula>0</formula>
    </cfRule>
  </conditionalFormatting>
  <conditionalFormatting sqref="A194:A195">
    <cfRule type="duplicateValues" dxfId="423" priority="453"/>
  </conditionalFormatting>
  <conditionalFormatting sqref="A196:B196">
    <cfRule type="cellIs" dxfId="422" priority="452" stopIfTrue="1" operator="lessThan">
      <formula>0</formula>
    </cfRule>
  </conditionalFormatting>
  <conditionalFormatting sqref="A196">
    <cfRule type="duplicateValues" dxfId="421" priority="451"/>
  </conditionalFormatting>
  <conditionalFormatting sqref="A230 A232">
    <cfRule type="duplicateValues" dxfId="420" priority="450"/>
  </conditionalFormatting>
  <conditionalFormatting sqref="A233">
    <cfRule type="duplicateValues" dxfId="419" priority="449"/>
  </conditionalFormatting>
  <conditionalFormatting sqref="A409 A410:B412">
    <cfRule type="cellIs" dxfId="418" priority="448" stopIfTrue="1" operator="lessThan">
      <formula>0</formula>
    </cfRule>
  </conditionalFormatting>
  <conditionalFormatting sqref="A411">
    <cfRule type="cellIs" dxfId="417" priority="447" stopIfTrue="1" operator="lessThan">
      <formula>0</formula>
    </cfRule>
  </conditionalFormatting>
  <conditionalFormatting sqref="B409">
    <cfRule type="cellIs" dxfId="416" priority="446" stopIfTrue="1" operator="lessThan">
      <formula>0</formula>
    </cfRule>
  </conditionalFormatting>
  <conditionalFormatting sqref="A29:B29">
    <cfRule type="cellIs" dxfId="415" priority="445" stopIfTrue="1" operator="lessThan">
      <formula>0</formula>
    </cfRule>
  </conditionalFormatting>
  <conditionalFormatting sqref="A29">
    <cfRule type="duplicateValues" dxfId="414" priority="444"/>
  </conditionalFormatting>
  <conditionalFormatting sqref="A43">
    <cfRule type="duplicateValues" dxfId="413" priority="443"/>
  </conditionalFormatting>
  <conditionalFormatting sqref="A294">
    <cfRule type="cellIs" dxfId="412" priority="442" stopIfTrue="1" operator="lessThan">
      <formula>0</formula>
    </cfRule>
  </conditionalFormatting>
  <conditionalFormatting sqref="A294">
    <cfRule type="duplicateValues" dxfId="411" priority="441"/>
  </conditionalFormatting>
  <conditionalFormatting sqref="A323">
    <cfRule type="cellIs" dxfId="410" priority="440" stopIfTrue="1" operator="lessThan">
      <formula>0</formula>
    </cfRule>
  </conditionalFormatting>
  <conditionalFormatting sqref="A323">
    <cfRule type="duplicateValues" dxfId="409" priority="439"/>
  </conditionalFormatting>
  <conditionalFormatting sqref="A424:A425">
    <cfRule type="duplicateValues" dxfId="408" priority="438"/>
  </conditionalFormatting>
  <conditionalFormatting sqref="A424:A425">
    <cfRule type="duplicateValues" dxfId="407" priority="437"/>
  </conditionalFormatting>
  <conditionalFormatting sqref="A417:B418 A422:B422">
    <cfRule type="cellIs" dxfId="406" priority="436" stopIfTrue="1" operator="lessThan">
      <formula>0</formula>
    </cfRule>
  </conditionalFormatting>
  <conditionalFormatting sqref="A422 A417:A418">
    <cfRule type="duplicateValues" dxfId="405" priority="435"/>
  </conditionalFormatting>
  <conditionalFormatting sqref="A422">
    <cfRule type="duplicateValues" dxfId="404" priority="434"/>
  </conditionalFormatting>
  <conditionalFormatting sqref="A419:B419">
    <cfRule type="cellIs" dxfId="403" priority="433" stopIfTrue="1" operator="lessThan">
      <formula>0</formula>
    </cfRule>
  </conditionalFormatting>
  <conditionalFormatting sqref="A420:B421">
    <cfRule type="cellIs" dxfId="402" priority="432" stopIfTrue="1" operator="lessThan">
      <formula>0</formula>
    </cfRule>
  </conditionalFormatting>
  <conditionalFormatting sqref="B423:B425">
    <cfRule type="cellIs" dxfId="401" priority="431" stopIfTrue="1" operator="lessThan">
      <formula>0</formula>
    </cfRule>
  </conditionalFormatting>
  <conditionalFormatting sqref="A419:A421">
    <cfRule type="duplicateValues" dxfId="400" priority="488"/>
  </conditionalFormatting>
  <conditionalFormatting sqref="A325">
    <cfRule type="cellIs" dxfId="399" priority="430" stopIfTrue="1" operator="lessThan">
      <formula>0</formula>
    </cfRule>
  </conditionalFormatting>
  <conditionalFormatting sqref="A325">
    <cfRule type="duplicateValues" dxfId="398" priority="429"/>
  </conditionalFormatting>
  <conditionalFormatting sqref="A336">
    <cfRule type="cellIs" dxfId="397" priority="428" stopIfTrue="1" operator="lessThan">
      <formula>0</formula>
    </cfRule>
  </conditionalFormatting>
  <conditionalFormatting sqref="A336">
    <cfRule type="duplicateValues" dxfId="396" priority="427"/>
  </conditionalFormatting>
  <conditionalFormatting sqref="A336">
    <cfRule type="duplicateValues" dxfId="395" priority="426"/>
  </conditionalFormatting>
  <conditionalFormatting sqref="A409:A412">
    <cfRule type="duplicateValues" dxfId="394" priority="489"/>
  </conditionalFormatting>
  <conditionalFormatting sqref="A327">
    <cfRule type="cellIs" dxfId="393" priority="425" stopIfTrue="1" operator="lessThan">
      <formula>0</formula>
    </cfRule>
  </conditionalFormatting>
  <conditionalFormatting sqref="A327">
    <cfRule type="duplicateValues" dxfId="392" priority="424"/>
  </conditionalFormatting>
  <conditionalFormatting sqref="A333">
    <cfRule type="cellIs" dxfId="391" priority="423" stopIfTrue="1" operator="lessThan">
      <formula>0</formula>
    </cfRule>
  </conditionalFormatting>
  <conditionalFormatting sqref="A333">
    <cfRule type="duplicateValues" dxfId="390" priority="422"/>
  </conditionalFormatting>
  <conditionalFormatting sqref="A333">
    <cfRule type="duplicateValues" dxfId="389" priority="421"/>
  </conditionalFormatting>
  <conditionalFormatting sqref="A328:A330">
    <cfRule type="cellIs" dxfId="388" priority="420" stopIfTrue="1" operator="lessThan">
      <formula>0</formula>
    </cfRule>
  </conditionalFormatting>
  <conditionalFormatting sqref="A328:A330">
    <cfRule type="duplicateValues" dxfId="387" priority="419"/>
  </conditionalFormatting>
  <conditionalFormatting sqref="A314">
    <cfRule type="cellIs" dxfId="386" priority="418" stopIfTrue="1" operator="lessThan">
      <formula>0</formula>
    </cfRule>
  </conditionalFormatting>
  <conditionalFormatting sqref="A314">
    <cfRule type="duplicateValues" dxfId="385" priority="417"/>
  </conditionalFormatting>
  <conditionalFormatting sqref="A314">
    <cfRule type="duplicateValues" dxfId="384" priority="416"/>
  </conditionalFormatting>
  <conditionalFormatting sqref="A132">
    <cfRule type="cellIs" dxfId="383" priority="415" stopIfTrue="1" operator="lessThan">
      <formula>0</formula>
    </cfRule>
  </conditionalFormatting>
  <conditionalFormatting sqref="A132">
    <cfRule type="duplicateValues" dxfId="382" priority="414"/>
  </conditionalFormatting>
  <conditionalFormatting sqref="A132">
    <cfRule type="duplicateValues" dxfId="381" priority="413"/>
  </conditionalFormatting>
  <conditionalFormatting sqref="A63">
    <cfRule type="duplicateValues" dxfId="380" priority="412"/>
  </conditionalFormatting>
  <conditionalFormatting sqref="A63">
    <cfRule type="duplicateValues" dxfId="379" priority="411"/>
  </conditionalFormatting>
  <conditionalFormatting sqref="A97">
    <cfRule type="duplicateValues" dxfId="378" priority="410"/>
  </conditionalFormatting>
  <conditionalFormatting sqref="A97">
    <cfRule type="duplicateValues" dxfId="377" priority="409"/>
  </conditionalFormatting>
  <conditionalFormatting sqref="A133">
    <cfRule type="cellIs" dxfId="376" priority="408" stopIfTrue="1" operator="lessThan">
      <formula>0</formula>
    </cfRule>
  </conditionalFormatting>
  <conditionalFormatting sqref="A133">
    <cfRule type="duplicateValues" dxfId="375" priority="407"/>
  </conditionalFormatting>
  <conditionalFormatting sqref="A133">
    <cfRule type="duplicateValues" dxfId="374" priority="406"/>
  </conditionalFormatting>
  <conditionalFormatting sqref="A125">
    <cfRule type="cellIs" dxfId="373" priority="405" stopIfTrue="1" operator="lessThan">
      <formula>0</formula>
    </cfRule>
  </conditionalFormatting>
  <conditionalFormatting sqref="A125">
    <cfRule type="duplicateValues" dxfId="372" priority="404"/>
  </conditionalFormatting>
  <conditionalFormatting sqref="A125">
    <cfRule type="duplicateValues" dxfId="371" priority="403"/>
  </conditionalFormatting>
  <conditionalFormatting sqref="A331">
    <cfRule type="cellIs" dxfId="370" priority="402" stopIfTrue="1" operator="lessThan">
      <formula>0</formula>
    </cfRule>
  </conditionalFormatting>
  <conditionalFormatting sqref="A331">
    <cfRule type="duplicateValues" dxfId="369" priority="401"/>
  </conditionalFormatting>
  <conditionalFormatting sqref="B338">
    <cfRule type="cellIs" dxfId="368" priority="400" stopIfTrue="1" operator="lessThan">
      <formula>0</formula>
    </cfRule>
  </conditionalFormatting>
  <conditionalFormatting sqref="A338">
    <cfRule type="cellIs" dxfId="367" priority="399" stopIfTrue="1" operator="lessThan">
      <formula>0</formula>
    </cfRule>
  </conditionalFormatting>
  <conditionalFormatting sqref="A338">
    <cfRule type="duplicateValues" dxfId="366" priority="398"/>
  </conditionalFormatting>
  <conditionalFormatting sqref="A338">
    <cfRule type="duplicateValues" dxfId="365" priority="397"/>
  </conditionalFormatting>
  <conditionalFormatting sqref="A213">
    <cfRule type="duplicateValues" dxfId="364" priority="396"/>
  </conditionalFormatting>
  <conditionalFormatting sqref="A213">
    <cfRule type="duplicateValues" dxfId="363" priority="395"/>
  </conditionalFormatting>
  <conditionalFormatting sqref="A231">
    <cfRule type="duplicateValues" dxfId="362" priority="394"/>
  </conditionalFormatting>
  <conditionalFormatting sqref="A231">
    <cfRule type="duplicateValues" dxfId="361" priority="393"/>
  </conditionalFormatting>
  <conditionalFormatting sqref="B339">
    <cfRule type="cellIs" dxfId="360" priority="392" stopIfTrue="1" operator="lessThan">
      <formula>0</formula>
    </cfRule>
  </conditionalFormatting>
  <conditionalFormatting sqref="A339">
    <cfRule type="cellIs" dxfId="359" priority="391" stopIfTrue="1" operator="lessThan">
      <formula>0</formula>
    </cfRule>
  </conditionalFormatting>
  <conditionalFormatting sqref="A339">
    <cfRule type="duplicateValues" dxfId="358" priority="390"/>
  </conditionalFormatting>
  <conditionalFormatting sqref="A339">
    <cfRule type="duplicateValues" dxfId="357" priority="389"/>
  </conditionalFormatting>
  <conditionalFormatting sqref="A332">
    <cfRule type="cellIs" dxfId="356" priority="388" stopIfTrue="1" operator="lessThan">
      <formula>0</formula>
    </cfRule>
  </conditionalFormatting>
  <conditionalFormatting sqref="A126">
    <cfRule type="cellIs" dxfId="355" priority="387" stopIfTrue="1" operator="lessThan">
      <formula>0</formula>
    </cfRule>
  </conditionalFormatting>
  <conditionalFormatting sqref="A126">
    <cfRule type="duplicateValues" dxfId="354" priority="386"/>
  </conditionalFormatting>
  <conditionalFormatting sqref="A126">
    <cfRule type="duplicateValues" dxfId="353" priority="385"/>
  </conditionalFormatting>
  <conditionalFormatting sqref="A391">
    <cfRule type="duplicateValues" dxfId="352" priority="384"/>
  </conditionalFormatting>
  <conditionalFormatting sqref="A391">
    <cfRule type="duplicateValues" dxfId="351" priority="383"/>
  </conditionalFormatting>
  <conditionalFormatting sqref="A324">
    <cfRule type="cellIs" dxfId="350" priority="382" stopIfTrue="1" operator="lessThan">
      <formula>0</formula>
    </cfRule>
  </conditionalFormatting>
  <conditionalFormatting sqref="A324">
    <cfRule type="duplicateValues" dxfId="349" priority="381"/>
  </conditionalFormatting>
  <conditionalFormatting sqref="A345">
    <cfRule type="cellIs" dxfId="348" priority="380" stopIfTrue="1" operator="lessThan">
      <formula>0</formula>
    </cfRule>
  </conditionalFormatting>
  <conditionalFormatting sqref="A345">
    <cfRule type="duplicateValues" dxfId="347" priority="379"/>
  </conditionalFormatting>
  <conditionalFormatting sqref="A345">
    <cfRule type="duplicateValues" dxfId="346" priority="378"/>
  </conditionalFormatting>
  <conditionalFormatting sqref="A346">
    <cfRule type="cellIs" dxfId="345" priority="377" stopIfTrue="1" operator="lessThan">
      <formula>0</formula>
    </cfRule>
  </conditionalFormatting>
  <conditionalFormatting sqref="A346">
    <cfRule type="duplicateValues" dxfId="344" priority="376"/>
  </conditionalFormatting>
  <conditionalFormatting sqref="A346">
    <cfRule type="duplicateValues" dxfId="343" priority="375"/>
  </conditionalFormatting>
  <conditionalFormatting sqref="A348">
    <cfRule type="cellIs" dxfId="342" priority="374" stopIfTrue="1" operator="lessThan">
      <formula>0</formula>
    </cfRule>
  </conditionalFormatting>
  <conditionalFormatting sqref="A348">
    <cfRule type="duplicateValues" dxfId="341" priority="373"/>
  </conditionalFormatting>
  <conditionalFormatting sqref="A348">
    <cfRule type="duplicateValues" dxfId="340" priority="372"/>
  </conditionalFormatting>
  <conditionalFormatting sqref="A347">
    <cfRule type="cellIs" dxfId="339" priority="371" stopIfTrue="1" operator="lessThan">
      <formula>0</formula>
    </cfRule>
  </conditionalFormatting>
  <conditionalFormatting sqref="A347">
    <cfRule type="duplicateValues" dxfId="338" priority="370"/>
  </conditionalFormatting>
  <conditionalFormatting sqref="A347">
    <cfRule type="duplicateValues" dxfId="337" priority="369"/>
  </conditionalFormatting>
  <conditionalFormatting sqref="A393">
    <cfRule type="duplicateValues" dxfId="336" priority="368"/>
  </conditionalFormatting>
  <conditionalFormatting sqref="A393">
    <cfRule type="duplicateValues" dxfId="335" priority="367"/>
  </conditionalFormatting>
  <conditionalFormatting sqref="A395:B396">
    <cfRule type="cellIs" dxfId="334" priority="366" stopIfTrue="1" operator="lessThan">
      <formula>0</formula>
    </cfRule>
  </conditionalFormatting>
  <conditionalFormatting sqref="A361">
    <cfRule type="duplicateValues" dxfId="333" priority="365"/>
  </conditionalFormatting>
  <conditionalFormatting sqref="A361">
    <cfRule type="duplicateValues" dxfId="332" priority="364"/>
  </conditionalFormatting>
  <conditionalFormatting sqref="A360">
    <cfRule type="duplicateValues" dxfId="331" priority="363"/>
  </conditionalFormatting>
  <conditionalFormatting sqref="A360">
    <cfRule type="duplicateValues" dxfId="330" priority="362"/>
  </conditionalFormatting>
  <conditionalFormatting sqref="A326">
    <cfRule type="cellIs" dxfId="329" priority="361" stopIfTrue="1" operator="lessThan">
      <formula>0</formula>
    </cfRule>
  </conditionalFormatting>
  <conditionalFormatting sqref="A326">
    <cfRule type="duplicateValues" dxfId="328" priority="360"/>
  </conditionalFormatting>
  <conditionalFormatting sqref="A363">
    <cfRule type="duplicateValues" dxfId="327" priority="359"/>
  </conditionalFormatting>
  <conditionalFormatting sqref="A363">
    <cfRule type="duplicateValues" dxfId="326" priority="358"/>
  </conditionalFormatting>
  <conditionalFormatting sqref="A362">
    <cfRule type="duplicateValues" dxfId="325" priority="357"/>
  </conditionalFormatting>
  <conditionalFormatting sqref="A362">
    <cfRule type="duplicateValues" dxfId="324" priority="356"/>
  </conditionalFormatting>
  <conditionalFormatting sqref="A102">
    <cfRule type="duplicateValues" dxfId="323" priority="355"/>
  </conditionalFormatting>
  <conditionalFormatting sqref="A102">
    <cfRule type="duplicateValues" dxfId="322" priority="354"/>
  </conditionalFormatting>
  <conditionalFormatting sqref="A128">
    <cfRule type="cellIs" dxfId="321" priority="353" stopIfTrue="1" operator="lessThan">
      <formula>0</formula>
    </cfRule>
  </conditionalFormatting>
  <conditionalFormatting sqref="A128">
    <cfRule type="duplicateValues" dxfId="320" priority="352"/>
  </conditionalFormatting>
  <conditionalFormatting sqref="A128">
    <cfRule type="duplicateValues" dxfId="319" priority="351"/>
  </conditionalFormatting>
  <conditionalFormatting sqref="A135:A136">
    <cfRule type="duplicateValues" dxfId="318" priority="349"/>
  </conditionalFormatting>
  <conditionalFormatting sqref="A135:A136">
    <cfRule type="duplicateValues" dxfId="317" priority="348"/>
  </conditionalFormatting>
  <conditionalFormatting sqref="A177">
    <cfRule type="duplicateValues" dxfId="316" priority="347"/>
  </conditionalFormatting>
  <conditionalFormatting sqref="A177">
    <cfRule type="duplicateValues" dxfId="315" priority="346"/>
  </conditionalFormatting>
  <conditionalFormatting sqref="A214">
    <cfRule type="duplicateValues" dxfId="314" priority="345"/>
  </conditionalFormatting>
  <conditionalFormatting sqref="A214">
    <cfRule type="duplicateValues" dxfId="313" priority="344"/>
  </conditionalFormatting>
  <conditionalFormatting sqref="A246">
    <cfRule type="duplicateValues" dxfId="312" priority="343"/>
  </conditionalFormatting>
  <conditionalFormatting sqref="A246">
    <cfRule type="duplicateValues" dxfId="311" priority="342"/>
  </conditionalFormatting>
  <conditionalFormatting sqref="A262">
    <cfRule type="duplicateValues" dxfId="310" priority="341"/>
  </conditionalFormatting>
  <conditionalFormatting sqref="A262">
    <cfRule type="duplicateValues" dxfId="309" priority="340"/>
  </conditionalFormatting>
  <conditionalFormatting sqref="A129">
    <cfRule type="cellIs" dxfId="308" priority="339" stopIfTrue="1" operator="lessThan">
      <formula>0</formula>
    </cfRule>
  </conditionalFormatting>
  <conditionalFormatting sqref="A129">
    <cfRule type="duplicateValues" dxfId="307" priority="338"/>
  </conditionalFormatting>
  <conditionalFormatting sqref="A129">
    <cfRule type="duplicateValues" dxfId="306" priority="337"/>
  </conditionalFormatting>
  <conditionalFormatting sqref="A127">
    <cfRule type="cellIs" dxfId="305" priority="336" stopIfTrue="1" operator="lessThan">
      <formula>0</formula>
    </cfRule>
  </conditionalFormatting>
  <conditionalFormatting sqref="A127">
    <cfRule type="duplicateValues" dxfId="304" priority="335"/>
  </conditionalFormatting>
  <conditionalFormatting sqref="A127">
    <cfRule type="duplicateValues" dxfId="303" priority="334"/>
  </conditionalFormatting>
  <conditionalFormatting sqref="A364 A367">
    <cfRule type="duplicateValues" dxfId="302" priority="333"/>
  </conditionalFormatting>
  <conditionalFormatting sqref="A364">
    <cfRule type="duplicateValues" dxfId="301" priority="332"/>
  </conditionalFormatting>
  <conditionalFormatting sqref="A358">
    <cfRule type="duplicateValues" dxfId="300" priority="331"/>
  </conditionalFormatting>
  <conditionalFormatting sqref="A358">
    <cfRule type="duplicateValues" dxfId="299" priority="330"/>
  </conditionalFormatting>
  <conditionalFormatting sqref="A365">
    <cfRule type="duplicateValues" dxfId="298" priority="329"/>
  </conditionalFormatting>
  <conditionalFormatting sqref="A365">
    <cfRule type="duplicateValues" dxfId="297" priority="328"/>
  </conditionalFormatting>
  <conditionalFormatting sqref="A366">
    <cfRule type="duplicateValues" dxfId="296" priority="327"/>
  </conditionalFormatting>
  <conditionalFormatting sqref="A366">
    <cfRule type="duplicateValues" dxfId="295" priority="326"/>
  </conditionalFormatting>
  <conditionalFormatting sqref="A368">
    <cfRule type="duplicateValues" dxfId="294" priority="325"/>
  </conditionalFormatting>
  <conditionalFormatting sqref="A96">
    <cfRule type="duplicateValues" dxfId="293" priority="324"/>
  </conditionalFormatting>
  <conditionalFormatting sqref="A96">
    <cfRule type="duplicateValues" dxfId="292" priority="323"/>
  </conditionalFormatting>
  <conditionalFormatting sqref="A369">
    <cfRule type="duplicateValues" dxfId="291" priority="322"/>
  </conditionalFormatting>
  <conditionalFormatting sqref="A370">
    <cfRule type="duplicateValues" dxfId="290" priority="321"/>
  </conditionalFormatting>
  <conditionalFormatting sqref="A371:A375">
    <cfRule type="duplicateValues" dxfId="289" priority="493"/>
  </conditionalFormatting>
  <conditionalFormatting sqref="A87">
    <cfRule type="duplicateValues" dxfId="288" priority="320"/>
  </conditionalFormatting>
  <conditionalFormatting sqref="A87">
    <cfRule type="duplicateValues" dxfId="287" priority="319"/>
  </conditionalFormatting>
  <conditionalFormatting sqref="A20:B20">
    <cfRule type="cellIs" dxfId="286" priority="318" stopIfTrue="1" operator="lessThan">
      <formula>0</formula>
    </cfRule>
  </conditionalFormatting>
  <conditionalFormatting sqref="A20">
    <cfRule type="duplicateValues" dxfId="285" priority="317"/>
  </conditionalFormatting>
  <conditionalFormatting sqref="A20">
    <cfRule type="duplicateValues" dxfId="284" priority="316"/>
  </conditionalFormatting>
  <conditionalFormatting sqref="A32">
    <cfRule type="duplicateValues" dxfId="283" priority="315"/>
  </conditionalFormatting>
  <conditionalFormatting sqref="A32">
    <cfRule type="duplicateValues" dxfId="282" priority="314"/>
  </conditionalFormatting>
  <conditionalFormatting sqref="A64">
    <cfRule type="duplicateValues" dxfId="281" priority="313"/>
  </conditionalFormatting>
  <conditionalFormatting sqref="A64">
    <cfRule type="duplicateValues" dxfId="280" priority="312"/>
  </conditionalFormatting>
  <conditionalFormatting sqref="A89">
    <cfRule type="duplicateValues" dxfId="279" priority="311"/>
  </conditionalFormatting>
  <conditionalFormatting sqref="A89">
    <cfRule type="duplicateValues" dxfId="278" priority="310"/>
  </conditionalFormatting>
  <conditionalFormatting sqref="A158:B158">
    <cfRule type="cellIs" dxfId="277" priority="309" stopIfTrue="1" operator="lessThan">
      <formula>0</formula>
    </cfRule>
  </conditionalFormatting>
  <conditionalFormatting sqref="A158">
    <cfRule type="cellIs" dxfId="276" priority="308" stopIfTrue="1" operator="lessThan">
      <formula>0</formula>
    </cfRule>
  </conditionalFormatting>
  <conditionalFormatting sqref="A158">
    <cfRule type="duplicateValues" dxfId="275" priority="307"/>
  </conditionalFormatting>
  <conditionalFormatting sqref="A158">
    <cfRule type="duplicateValues" dxfId="274" priority="306"/>
  </conditionalFormatting>
  <conditionalFormatting sqref="A178">
    <cfRule type="duplicateValues" dxfId="273" priority="305"/>
  </conditionalFormatting>
  <conditionalFormatting sqref="A178">
    <cfRule type="duplicateValues" dxfId="272" priority="304"/>
  </conditionalFormatting>
  <conditionalFormatting sqref="A376">
    <cfRule type="duplicateValues" dxfId="271" priority="303"/>
  </conditionalFormatting>
  <conditionalFormatting sqref="A263">
    <cfRule type="duplicateValues" dxfId="270" priority="302"/>
  </conditionalFormatting>
  <conditionalFormatting sqref="A263">
    <cfRule type="duplicateValues" dxfId="269" priority="301"/>
  </conditionalFormatting>
  <conditionalFormatting sqref="A377:A390">
    <cfRule type="duplicateValues" dxfId="268" priority="300"/>
  </conditionalFormatting>
  <conditionalFormatting sqref="C106:C108 C399">
    <cfRule type="cellIs" dxfId="267" priority="299" stopIfTrue="1" operator="lessThan">
      <formula>0</formula>
    </cfRule>
  </conditionalFormatting>
  <conditionalFormatting sqref="D392 D291 D356">
    <cfRule type="cellIs" dxfId="266" priority="277" stopIfTrue="1" operator="lessThan">
      <formula>0</formula>
    </cfRule>
  </conditionalFormatting>
  <conditionalFormatting sqref="C224:C226">
    <cfRule type="cellIs" dxfId="265" priority="281" stopIfTrue="1" operator="lessThan">
      <formula>0</formula>
    </cfRule>
  </conditionalFormatting>
  <conditionalFormatting sqref="D391">
    <cfRule type="cellIs" dxfId="264" priority="276" stopIfTrue="1" operator="lessThan">
      <formula>0</formula>
    </cfRule>
  </conditionalFormatting>
  <conditionalFormatting sqref="D334 D316:D317 D344 D341 D293 D295 D300:D305 D310:D311 D307:D308 D350:D351 D353">
    <cfRule type="cellIs" dxfId="263" priority="275" stopIfTrue="1" operator="lessThan">
      <formula>0</formula>
    </cfRule>
  </conditionalFormatting>
  <conditionalFormatting sqref="D292">
    <cfRule type="cellIs" dxfId="262" priority="274" stopIfTrue="1" operator="lessThan">
      <formula>0</formula>
    </cfRule>
  </conditionalFormatting>
  <conditionalFormatting sqref="D333">
    <cfRule type="cellIs" dxfId="261" priority="268" stopIfTrue="1" operator="lessThan">
      <formula>0</formula>
    </cfRule>
  </conditionalFormatting>
  <conditionalFormatting sqref="D321">
    <cfRule type="cellIs" dxfId="260" priority="273" stopIfTrue="1" operator="lessThan">
      <formula>0</formula>
    </cfRule>
  </conditionalFormatting>
  <conditionalFormatting sqref="D294">
    <cfRule type="cellIs" dxfId="259" priority="272" stopIfTrue="1" operator="lessThan">
      <formula>0</formula>
    </cfRule>
  </conditionalFormatting>
  <conditionalFormatting sqref="D323">
    <cfRule type="cellIs" dxfId="258" priority="271" stopIfTrue="1" operator="lessThan">
      <formula>0</formula>
    </cfRule>
  </conditionalFormatting>
  <conditionalFormatting sqref="D336">
    <cfRule type="cellIs" dxfId="257" priority="270" stopIfTrue="1" operator="lessThan">
      <formula>0</formula>
    </cfRule>
  </conditionalFormatting>
  <conditionalFormatting sqref="D327">
    <cfRule type="cellIs" dxfId="256" priority="269" stopIfTrue="1" operator="lessThan">
      <formula>0</formula>
    </cfRule>
  </conditionalFormatting>
  <conditionalFormatting sqref="D329:D330">
    <cfRule type="cellIs" dxfId="255" priority="267" stopIfTrue="1" operator="lessThan">
      <formula>0</formula>
    </cfRule>
  </conditionalFormatting>
  <conditionalFormatting sqref="D314">
    <cfRule type="cellIs" dxfId="254" priority="266" stopIfTrue="1" operator="lessThan">
      <formula>0</formula>
    </cfRule>
  </conditionalFormatting>
  <conditionalFormatting sqref="D338">
    <cfRule type="cellIs" dxfId="253" priority="265" stopIfTrue="1" operator="lessThan">
      <formula>0</formula>
    </cfRule>
  </conditionalFormatting>
  <conditionalFormatting sqref="D332">
    <cfRule type="cellIs" dxfId="252" priority="264" stopIfTrue="1" operator="lessThan">
      <formula>0</formula>
    </cfRule>
  </conditionalFormatting>
  <conditionalFormatting sqref="D324">
    <cfRule type="cellIs" dxfId="251" priority="263" stopIfTrue="1" operator="lessThan">
      <formula>0</formula>
    </cfRule>
  </conditionalFormatting>
  <conditionalFormatting sqref="D396 D398">
    <cfRule type="cellIs" dxfId="250" priority="262" stopIfTrue="1" operator="lessThan">
      <formula>0</formula>
    </cfRule>
  </conditionalFormatting>
  <conditionalFormatting sqref="D345">
    <cfRule type="cellIs" dxfId="249" priority="261" stopIfTrue="1" operator="lessThan">
      <formula>0</formula>
    </cfRule>
  </conditionalFormatting>
  <conditionalFormatting sqref="D347">
    <cfRule type="cellIs" dxfId="248" priority="260" stopIfTrue="1" operator="lessThan">
      <formula>0</formula>
    </cfRule>
  </conditionalFormatting>
  <conditionalFormatting sqref="D386:D390">
    <cfRule type="cellIs" dxfId="247" priority="259" stopIfTrue="1" operator="lessThan">
      <formula>0</formula>
    </cfRule>
  </conditionalFormatting>
  <conditionalFormatting sqref="D393">
    <cfRule type="cellIs" dxfId="246" priority="258" stopIfTrue="1" operator="lessThan">
      <formula>0</formula>
    </cfRule>
  </conditionalFormatting>
  <conditionalFormatting sqref="D326">
    <cfRule type="cellIs" dxfId="245" priority="257" stopIfTrue="1" operator="lessThan">
      <formula>0</formula>
    </cfRule>
  </conditionalFormatting>
  <conditionalFormatting sqref="D358">
    <cfRule type="cellIs" dxfId="244" priority="256" stopIfTrue="1" operator="lessThan">
      <formula>0</formula>
    </cfRule>
  </conditionalFormatting>
  <conditionalFormatting sqref="E357 E359">
    <cfRule type="cellIs" dxfId="243" priority="255" stopIfTrue="1" operator="lessThan">
      <formula>0</formula>
    </cfRule>
  </conditionalFormatting>
  <conditionalFormatting sqref="E392 E290:E291 E385">
    <cfRule type="cellIs" dxfId="242" priority="254" stopIfTrue="1" operator="lessThan">
      <formula>0</formula>
    </cfRule>
  </conditionalFormatting>
  <conditionalFormatting sqref="E391">
    <cfRule type="cellIs" dxfId="241" priority="253" stopIfTrue="1" operator="lessThan">
      <formula>0</formula>
    </cfRule>
  </conditionalFormatting>
  <conditionalFormatting sqref="E293 E320 E334:E335 E337 E315:E317 E344 E340:E341 E349:E353 E309:E313">
    <cfRule type="cellIs" dxfId="240" priority="252" stopIfTrue="1" operator="lessThan">
      <formula>0</formula>
    </cfRule>
  </conditionalFormatting>
  <conditionalFormatting sqref="E292">
    <cfRule type="cellIs" dxfId="239" priority="251" stopIfTrue="1" operator="lessThan">
      <formula>0</formula>
    </cfRule>
  </conditionalFormatting>
  <conditionalFormatting sqref="E333">
    <cfRule type="cellIs" dxfId="238" priority="242" stopIfTrue="1" operator="lessThan">
      <formula>0</formula>
    </cfRule>
  </conditionalFormatting>
  <conditionalFormatting sqref="E322">
    <cfRule type="cellIs" dxfId="237" priority="250" stopIfTrue="1" operator="lessThan">
      <formula>0</formula>
    </cfRule>
  </conditionalFormatting>
  <conditionalFormatting sqref="E321">
    <cfRule type="cellIs" dxfId="236" priority="249" stopIfTrue="1" operator="lessThan">
      <formula>0</formula>
    </cfRule>
  </conditionalFormatting>
  <conditionalFormatting sqref="E319">
    <cfRule type="cellIs" dxfId="235" priority="248" stopIfTrue="1" operator="lessThan">
      <formula>0</formula>
    </cfRule>
  </conditionalFormatting>
  <conditionalFormatting sqref="E294">
    <cfRule type="cellIs" dxfId="234" priority="247" stopIfTrue="1" operator="lessThan">
      <formula>0</formula>
    </cfRule>
  </conditionalFormatting>
  <conditionalFormatting sqref="E323">
    <cfRule type="cellIs" dxfId="233" priority="246" stopIfTrue="1" operator="lessThan">
      <formula>0</formula>
    </cfRule>
  </conditionalFormatting>
  <conditionalFormatting sqref="E325">
    <cfRule type="cellIs" dxfId="232" priority="245" stopIfTrue="1" operator="lessThan">
      <formula>0</formula>
    </cfRule>
  </conditionalFormatting>
  <conditionalFormatting sqref="E336">
    <cfRule type="cellIs" dxfId="231" priority="244" stopIfTrue="1" operator="lessThan">
      <formula>0</formula>
    </cfRule>
  </conditionalFormatting>
  <conditionalFormatting sqref="E327">
    <cfRule type="cellIs" dxfId="230" priority="243" stopIfTrue="1" operator="lessThan">
      <formula>0</formula>
    </cfRule>
  </conditionalFormatting>
  <conditionalFormatting sqref="E328:E330">
    <cfRule type="cellIs" dxfId="229" priority="241" stopIfTrue="1" operator="lessThan">
      <formula>0</formula>
    </cfRule>
  </conditionalFormatting>
  <conditionalFormatting sqref="E314">
    <cfRule type="cellIs" dxfId="228" priority="240" stopIfTrue="1" operator="lessThan">
      <formula>0</formula>
    </cfRule>
  </conditionalFormatting>
  <conditionalFormatting sqref="E331">
    <cfRule type="cellIs" dxfId="227" priority="239" stopIfTrue="1" operator="lessThan">
      <formula>0</formula>
    </cfRule>
  </conditionalFormatting>
  <conditionalFormatting sqref="E338">
    <cfRule type="cellIs" dxfId="226" priority="238" stopIfTrue="1" operator="lessThan">
      <formula>0</formula>
    </cfRule>
  </conditionalFormatting>
  <conditionalFormatting sqref="E339">
    <cfRule type="cellIs" dxfId="225" priority="237" stopIfTrue="1" operator="lessThan">
      <formula>0</formula>
    </cfRule>
  </conditionalFormatting>
  <conditionalFormatting sqref="E332">
    <cfRule type="cellIs" dxfId="224" priority="236" stopIfTrue="1" operator="lessThan">
      <formula>0</formula>
    </cfRule>
  </conditionalFormatting>
  <conditionalFormatting sqref="E377:E384">
    <cfRule type="cellIs" dxfId="223" priority="235" stopIfTrue="1" operator="lessThan">
      <formula>0</formula>
    </cfRule>
  </conditionalFormatting>
  <conditionalFormatting sqref="E324">
    <cfRule type="cellIs" dxfId="222" priority="234" stopIfTrue="1" operator="lessThan">
      <formula>0</formula>
    </cfRule>
  </conditionalFormatting>
  <conditionalFormatting sqref="E345">
    <cfRule type="cellIs" dxfId="221" priority="233" stopIfTrue="1" operator="lessThan">
      <formula>0</formula>
    </cfRule>
  </conditionalFormatting>
  <conditionalFormatting sqref="E346">
    <cfRule type="cellIs" dxfId="220" priority="232" stopIfTrue="1" operator="lessThan">
      <formula>0</formula>
    </cfRule>
  </conditionalFormatting>
  <conditionalFormatting sqref="E348">
    <cfRule type="cellIs" dxfId="219" priority="231" stopIfTrue="1" operator="lessThan">
      <formula>0</formula>
    </cfRule>
  </conditionalFormatting>
  <conditionalFormatting sqref="E347">
    <cfRule type="cellIs" dxfId="218" priority="230" stopIfTrue="1" operator="lessThan">
      <formula>0</formula>
    </cfRule>
  </conditionalFormatting>
  <conditionalFormatting sqref="E361">
    <cfRule type="cellIs" dxfId="217" priority="229" stopIfTrue="1" operator="lessThan">
      <formula>0</formula>
    </cfRule>
  </conditionalFormatting>
  <conditionalFormatting sqref="E360">
    <cfRule type="cellIs" dxfId="216" priority="228" stopIfTrue="1" operator="lessThan">
      <formula>0</formula>
    </cfRule>
  </conditionalFormatting>
  <conditionalFormatting sqref="E326">
    <cfRule type="cellIs" dxfId="215" priority="227" stopIfTrue="1" operator="lessThan">
      <formula>0</formula>
    </cfRule>
  </conditionalFormatting>
  <conditionalFormatting sqref="E363">
    <cfRule type="cellIs" dxfId="214" priority="226" stopIfTrue="1" operator="lessThan">
      <formula>0</formula>
    </cfRule>
  </conditionalFormatting>
  <conditionalFormatting sqref="E362">
    <cfRule type="cellIs" dxfId="213" priority="225" stopIfTrue="1" operator="lessThan">
      <formula>0</formula>
    </cfRule>
  </conditionalFormatting>
  <conditionalFormatting sqref="E364 E367">
    <cfRule type="cellIs" dxfId="212" priority="224" stopIfTrue="1" operator="lessThan">
      <formula>0</formula>
    </cfRule>
  </conditionalFormatting>
  <conditionalFormatting sqref="E358">
    <cfRule type="cellIs" dxfId="211" priority="223" stopIfTrue="1" operator="lessThan">
      <formula>0</formula>
    </cfRule>
  </conditionalFormatting>
  <conditionalFormatting sqref="E365">
    <cfRule type="cellIs" dxfId="210" priority="222" stopIfTrue="1" operator="lessThan">
      <formula>0</formula>
    </cfRule>
  </conditionalFormatting>
  <conditionalFormatting sqref="E366">
    <cfRule type="cellIs" dxfId="209" priority="221" stopIfTrue="1" operator="lessThan">
      <formula>0</formula>
    </cfRule>
  </conditionalFormatting>
  <conditionalFormatting sqref="E368">
    <cfRule type="cellIs" dxfId="208" priority="220" stopIfTrue="1" operator="lessThan">
      <formula>0</formula>
    </cfRule>
  </conditionalFormatting>
  <conditionalFormatting sqref="E369">
    <cfRule type="cellIs" dxfId="207" priority="219" stopIfTrue="1" operator="lessThan">
      <formula>0</formula>
    </cfRule>
  </conditionalFormatting>
  <conditionalFormatting sqref="E370">
    <cfRule type="cellIs" dxfId="206" priority="218" stopIfTrue="1" operator="lessThan">
      <formula>0</formula>
    </cfRule>
  </conditionalFormatting>
  <conditionalFormatting sqref="E371:E375">
    <cfRule type="cellIs" dxfId="205" priority="217" stopIfTrue="1" operator="lessThan">
      <formula>0</formula>
    </cfRule>
  </conditionalFormatting>
  <conditionalFormatting sqref="E376">
    <cfRule type="cellIs" dxfId="204" priority="216" stopIfTrue="1" operator="lessThan">
      <formula>0</formula>
    </cfRule>
  </conditionalFormatting>
  <conditionalFormatting sqref="A406:B406 A404:B404 A407">
    <cfRule type="cellIs" dxfId="203" priority="170" stopIfTrue="1" operator="lessThan">
      <formula>0</formula>
    </cfRule>
  </conditionalFormatting>
  <conditionalFormatting sqref="A405:B405">
    <cfRule type="cellIs" dxfId="202" priority="169" stopIfTrue="1" operator="lessThan">
      <formula>0</formula>
    </cfRule>
  </conditionalFormatting>
  <conditionalFormatting sqref="A405">
    <cfRule type="duplicateValues" dxfId="201" priority="168"/>
  </conditionalFormatting>
  <conditionalFormatting sqref="A405">
    <cfRule type="duplicateValues" dxfId="200" priority="167"/>
  </conditionalFormatting>
  <conditionalFormatting sqref="A406:A407 A404">
    <cfRule type="duplicateValues" dxfId="199" priority="171"/>
  </conditionalFormatting>
  <conditionalFormatting sqref="A406:A407">
    <cfRule type="duplicateValues" dxfId="198" priority="172"/>
  </conditionalFormatting>
  <conditionalFormatting sqref="D406:D407">
    <cfRule type="cellIs" dxfId="197" priority="166" stopIfTrue="1" operator="lessThan">
      <formula>0</formula>
    </cfRule>
  </conditionalFormatting>
  <conditionalFormatting sqref="B407">
    <cfRule type="cellIs" dxfId="196" priority="165" stopIfTrue="1" operator="lessThan">
      <formula>0</formula>
    </cfRule>
  </conditionalFormatting>
  <conditionalFormatting sqref="A402:B402">
    <cfRule type="cellIs" dxfId="195" priority="162" stopIfTrue="1" operator="lessThan">
      <formula>0</formula>
    </cfRule>
  </conditionalFormatting>
  <conditionalFormatting sqref="D402">
    <cfRule type="cellIs" dxfId="194" priority="161" stopIfTrue="1" operator="lessThan">
      <formula>0</formula>
    </cfRule>
  </conditionalFormatting>
  <conditionalFormatting sqref="A402">
    <cfRule type="duplicateValues" dxfId="193" priority="163"/>
  </conditionalFormatting>
  <conditionalFormatting sqref="A402">
    <cfRule type="duplicateValues" dxfId="192" priority="164"/>
  </conditionalFormatting>
  <conditionalFormatting sqref="D91">
    <cfRule type="cellIs" dxfId="191" priority="158" stopIfTrue="1" operator="lessThan">
      <formula>0</formula>
    </cfRule>
  </conditionalFormatting>
  <conditionalFormatting sqref="A91">
    <cfRule type="duplicateValues" dxfId="190" priority="159"/>
  </conditionalFormatting>
  <conditionalFormatting sqref="A91">
    <cfRule type="duplicateValues" dxfId="189" priority="160"/>
  </conditionalFormatting>
  <conditionalFormatting sqref="D290">
    <cfRule type="cellIs" dxfId="188" priority="157" stopIfTrue="1" operator="lessThan">
      <formula>0</formula>
    </cfRule>
  </conditionalFormatting>
  <conditionalFormatting sqref="D320">
    <cfRule type="cellIs" dxfId="187" priority="147" stopIfTrue="1" operator="lessThan">
      <formula>0</formula>
    </cfRule>
  </conditionalFormatting>
  <conditionalFormatting sqref="D296">
    <cfRule type="cellIs" dxfId="186" priority="156" stopIfTrue="1" operator="lessThan">
      <formula>0</formula>
    </cfRule>
  </conditionalFormatting>
  <conditionalFormatting sqref="D297">
    <cfRule type="cellIs" dxfId="185" priority="155" stopIfTrue="1" operator="lessThan">
      <formula>0</formula>
    </cfRule>
  </conditionalFormatting>
  <conditionalFormatting sqref="D298">
    <cfRule type="cellIs" dxfId="184" priority="154" stopIfTrue="1" operator="lessThan">
      <formula>0</formula>
    </cfRule>
  </conditionalFormatting>
  <conditionalFormatting sqref="D299">
    <cfRule type="cellIs" dxfId="183" priority="153" stopIfTrue="1" operator="lessThan">
      <formula>0</formula>
    </cfRule>
  </conditionalFormatting>
  <conditionalFormatting sqref="D325">
    <cfRule type="cellIs" dxfId="182" priority="145" stopIfTrue="1" operator="lessThan">
      <formula>0</formula>
    </cfRule>
  </conditionalFormatting>
  <conditionalFormatting sqref="D306">
    <cfRule type="cellIs" dxfId="181" priority="152" stopIfTrue="1" operator="lessThan">
      <formula>0</formula>
    </cfRule>
  </conditionalFormatting>
  <conditionalFormatting sqref="D309">
    <cfRule type="cellIs" dxfId="180" priority="151" stopIfTrue="1" operator="lessThan">
      <formula>0</formula>
    </cfRule>
  </conditionalFormatting>
  <conditionalFormatting sqref="D312">
    <cfRule type="cellIs" dxfId="179" priority="150" stopIfTrue="1" operator="lessThan">
      <formula>0</formula>
    </cfRule>
  </conditionalFormatting>
  <conditionalFormatting sqref="D315">
    <cfRule type="cellIs" dxfId="178" priority="149" stopIfTrue="1" operator="lessThan">
      <formula>0</formula>
    </cfRule>
  </conditionalFormatting>
  <conditionalFormatting sqref="D319">
    <cfRule type="cellIs" dxfId="177" priority="148" stopIfTrue="1" operator="lessThan">
      <formula>0</formula>
    </cfRule>
  </conditionalFormatting>
  <conditionalFormatting sqref="D335">
    <cfRule type="cellIs" dxfId="176" priority="142" stopIfTrue="1" operator="lessThan">
      <formula>0</formula>
    </cfRule>
  </conditionalFormatting>
  <conditionalFormatting sqref="D322">
    <cfRule type="cellIs" dxfId="175" priority="146" stopIfTrue="1" operator="lessThan">
      <formula>0</formula>
    </cfRule>
  </conditionalFormatting>
  <conditionalFormatting sqref="D328">
    <cfRule type="cellIs" dxfId="174" priority="144" stopIfTrue="1" operator="lessThan">
      <formula>0</formula>
    </cfRule>
  </conditionalFormatting>
  <conditionalFormatting sqref="D331">
    <cfRule type="cellIs" dxfId="173" priority="143" stopIfTrue="1" operator="lessThan">
      <formula>0</formula>
    </cfRule>
  </conditionalFormatting>
  <conditionalFormatting sqref="D337">
    <cfRule type="cellIs" dxfId="172" priority="141" stopIfTrue="1" operator="lessThan">
      <formula>0</formula>
    </cfRule>
  </conditionalFormatting>
  <conditionalFormatting sqref="D343">
    <cfRule type="cellIs" dxfId="171" priority="137" stopIfTrue="1" operator="lessThan">
      <formula>0</formula>
    </cfRule>
  </conditionalFormatting>
  <conditionalFormatting sqref="D339">
    <cfRule type="cellIs" dxfId="170" priority="140" stopIfTrue="1" operator="lessThan">
      <formula>0</formula>
    </cfRule>
  </conditionalFormatting>
  <conditionalFormatting sqref="D340">
    <cfRule type="cellIs" dxfId="169" priority="139" stopIfTrue="1" operator="lessThan">
      <formula>0</formula>
    </cfRule>
  </conditionalFormatting>
  <conditionalFormatting sqref="D342">
    <cfRule type="cellIs" dxfId="168" priority="138" stopIfTrue="1" operator="lessThan">
      <formula>0</formula>
    </cfRule>
  </conditionalFormatting>
  <conditionalFormatting sqref="D346">
    <cfRule type="cellIs" dxfId="167" priority="136" stopIfTrue="1" operator="lessThan">
      <formula>0</formula>
    </cfRule>
  </conditionalFormatting>
  <conditionalFormatting sqref="D348">
    <cfRule type="cellIs" dxfId="166" priority="135" stopIfTrue="1" operator="lessThan">
      <formula>0</formula>
    </cfRule>
  </conditionalFormatting>
  <conditionalFormatting sqref="D349">
    <cfRule type="cellIs" dxfId="165" priority="134" stopIfTrue="1" operator="lessThan">
      <formula>0</formula>
    </cfRule>
  </conditionalFormatting>
  <conditionalFormatting sqref="D354:D355">
    <cfRule type="cellIs" dxfId="164" priority="133" stopIfTrue="1" operator="lessThan">
      <formula>0</formula>
    </cfRule>
  </conditionalFormatting>
  <conditionalFormatting sqref="D357">
    <cfRule type="cellIs" dxfId="163" priority="132" stopIfTrue="1" operator="lessThan">
      <formula>0</formula>
    </cfRule>
  </conditionalFormatting>
  <conditionalFormatting sqref="D394">
    <cfRule type="cellIs" dxfId="162" priority="131" stopIfTrue="1" operator="lessThan">
      <formula>0</formula>
    </cfRule>
  </conditionalFormatting>
  <conditionalFormatting sqref="D395">
    <cfRule type="cellIs" dxfId="161" priority="130" stopIfTrue="1" operator="lessThan">
      <formula>0</formula>
    </cfRule>
  </conditionalFormatting>
  <conditionalFormatting sqref="D12">
    <cfRule type="cellIs" dxfId="160" priority="122" stopIfTrue="1" operator="lessThan">
      <formula>0</formula>
    </cfRule>
  </conditionalFormatting>
  <conditionalFormatting sqref="C13">
    <cfRule type="cellIs" dxfId="159" priority="121" stopIfTrue="1" operator="lessThan">
      <formula>0</formula>
    </cfRule>
  </conditionalFormatting>
  <conditionalFormatting sqref="C19:C22">
    <cfRule type="cellIs" dxfId="158" priority="119" stopIfTrue="1" operator="lessThan">
      <formula>0</formula>
    </cfRule>
  </conditionalFormatting>
  <conditionalFormatting sqref="C23">
    <cfRule type="cellIs" dxfId="157" priority="118" stopIfTrue="1" operator="lessThan">
      <formula>0</formula>
    </cfRule>
  </conditionalFormatting>
  <conditionalFormatting sqref="C57:C59 C65">
    <cfRule type="cellIs" dxfId="156" priority="116" stopIfTrue="1" operator="lessThan">
      <formula>0</formula>
    </cfRule>
  </conditionalFormatting>
  <conditionalFormatting sqref="C67">
    <cfRule type="cellIs" dxfId="155" priority="115" stopIfTrue="1" operator="lessThan">
      <formula>0</formula>
    </cfRule>
  </conditionalFormatting>
  <conditionalFormatting sqref="C417:C418 C422">
    <cfRule type="cellIs" dxfId="154" priority="114" stopIfTrue="1" operator="lessThan">
      <formula>0</formula>
    </cfRule>
  </conditionalFormatting>
  <conditionalFormatting sqref="C419">
    <cfRule type="cellIs" dxfId="153" priority="113" stopIfTrue="1" operator="lessThan">
      <formula>0</formula>
    </cfRule>
  </conditionalFormatting>
  <conditionalFormatting sqref="C420:C421">
    <cfRule type="cellIs" dxfId="152" priority="112" stopIfTrue="1" operator="lessThan">
      <formula>0</formula>
    </cfRule>
  </conditionalFormatting>
  <conditionalFormatting sqref="C78">
    <cfRule type="cellIs" dxfId="151" priority="110" stopIfTrue="1" operator="lessThan">
      <formula>0</formula>
    </cfRule>
  </conditionalFormatting>
  <conditionalFormatting sqref="C115:C119">
    <cfRule type="cellIs" dxfId="150" priority="107" stopIfTrue="1" operator="lessThan">
      <formula>0</formula>
    </cfRule>
  </conditionalFormatting>
  <conditionalFormatting sqref="C157:C159">
    <cfRule type="cellIs" dxfId="149" priority="105" stopIfTrue="1" operator="lessThan">
      <formula>0</formula>
    </cfRule>
  </conditionalFormatting>
  <conditionalFormatting sqref="C160">
    <cfRule type="cellIs" dxfId="148" priority="104" stopIfTrue="1" operator="lessThan">
      <formula>0</formula>
    </cfRule>
  </conditionalFormatting>
  <conditionalFormatting sqref="C174">
    <cfRule type="cellIs" dxfId="147" priority="101" stopIfTrue="1" operator="lessThan">
      <formula>0</formula>
    </cfRule>
  </conditionalFormatting>
  <conditionalFormatting sqref="C199:C202">
    <cfRule type="cellIs" dxfId="146" priority="98" stopIfTrue="1" operator="lessThan">
      <formula>0</formula>
    </cfRule>
  </conditionalFormatting>
  <conditionalFormatting sqref="C235:C237">
    <cfRule type="cellIs" dxfId="145" priority="76" stopIfTrue="1" operator="lessThan">
      <formula>0</formula>
    </cfRule>
  </conditionalFormatting>
  <conditionalFormatting sqref="C401">
    <cfRule type="cellIs" dxfId="144" priority="83" stopIfTrue="1" operator="lessThan">
      <formula>0</formula>
    </cfRule>
  </conditionalFormatting>
  <conditionalFormatting sqref="C426 C424">
    <cfRule type="cellIs" dxfId="143" priority="82" stopIfTrue="1" operator="lessThan">
      <formula>0</formula>
    </cfRule>
  </conditionalFormatting>
  <conditionalFormatting sqref="C423">
    <cfRule type="cellIs" dxfId="142" priority="81" stopIfTrue="1" operator="lessThan">
      <formula>0</formula>
    </cfRule>
  </conditionalFormatting>
  <conditionalFormatting sqref="C189">
    <cfRule type="cellIs" dxfId="141" priority="80" stopIfTrue="1" operator="lessThan">
      <formula>0</formula>
    </cfRule>
  </conditionalFormatting>
  <conditionalFormatting sqref="C198">
    <cfRule type="cellIs" dxfId="140" priority="79" stopIfTrue="1" operator="lessThan">
      <formula>0</formula>
    </cfRule>
  </conditionalFormatting>
  <conditionalFormatting sqref="C227">
    <cfRule type="cellIs" dxfId="139" priority="78" stopIfTrue="1" operator="lessThan">
      <formula>0</formula>
    </cfRule>
  </conditionalFormatting>
  <conditionalFormatting sqref="C233">
    <cfRule type="cellIs" dxfId="138" priority="77" stopIfTrue="1" operator="lessThan">
      <formula>0</formula>
    </cfRule>
  </conditionalFormatting>
  <conditionalFormatting sqref="C425">
    <cfRule type="cellIs" dxfId="137" priority="73" stopIfTrue="1" operator="lessThan">
      <formula>0</formula>
    </cfRule>
  </conditionalFormatting>
  <conditionalFormatting sqref="A332">
    <cfRule type="duplicateValues" dxfId="136" priority="494"/>
  </conditionalFormatting>
  <conditionalFormatting sqref="A342:A343">
    <cfRule type="duplicateValues" dxfId="135" priority="495"/>
  </conditionalFormatting>
  <conditionalFormatting sqref="D359:D385">
    <cfRule type="cellIs" dxfId="134" priority="72" stopIfTrue="1" operator="lessThan">
      <formula>0</formula>
    </cfRule>
  </conditionalFormatting>
  <conditionalFormatting sqref="A398">
    <cfRule type="duplicateValues" dxfId="133" priority="496"/>
  </conditionalFormatting>
  <conditionalFormatting sqref="A395:A396">
    <cfRule type="duplicateValues" dxfId="132" priority="497"/>
  </conditionalFormatting>
  <conditionalFormatting sqref="A313">
    <cfRule type="cellIs" dxfId="131" priority="69" stopIfTrue="1" operator="lessThan">
      <formula>0</formula>
    </cfRule>
  </conditionalFormatting>
  <conditionalFormatting sqref="A313">
    <cfRule type="duplicateValues" dxfId="130" priority="70"/>
  </conditionalFormatting>
  <conditionalFormatting sqref="A313">
    <cfRule type="duplicateValues" dxfId="129" priority="71"/>
  </conditionalFormatting>
  <conditionalFormatting sqref="D313">
    <cfRule type="cellIs" dxfId="128" priority="68" stopIfTrue="1" operator="lessThan">
      <formula>0</formula>
    </cfRule>
  </conditionalFormatting>
  <conditionalFormatting sqref="A397:B397">
    <cfRule type="cellIs" dxfId="127" priority="66" stopIfTrue="1" operator="lessThan">
      <formula>0</formula>
    </cfRule>
  </conditionalFormatting>
  <conditionalFormatting sqref="D397">
    <cfRule type="cellIs" dxfId="126" priority="65" stopIfTrue="1" operator="lessThan">
      <formula>0</formula>
    </cfRule>
  </conditionalFormatting>
  <conditionalFormatting sqref="A397">
    <cfRule type="duplicateValues" dxfId="125" priority="67"/>
  </conditionalFormatting>
  <conditionalFormatting sqref="B352:C352">
    <cfRule type="cellIs" dxfId="124" priority="62" stopIfTrue="1" operator="lessThan">
      <formula>0</formula>
    </cfRule>
  </conditionalFormatting>
  <conditionalFormatting sqref="A352">
    <cfRule type="cellIs" dxfId="123" priority="61" stopIfTrue="1" operator="lessThan">
      <formula>0</formula>
    </cfRule>
  </conditionalFormatting>
  <conditionalFormatting sqref="A352">
    <cfRule type="duplicateValues" dxfId="122" priority="63"/>
  </conditionalFormatting>
  <conditionalFormatting sqref="A352">
    <cfRule type="duplicateValues" dxfId="121" priority="64"/>
  </conditionalFormatting>
  <conditionalFormatting sqref="D352">
    <cfRule type="cellIs" dxfId="120" priority="60" stopIfTrue="1" operator="lessThan">
      <formula>0</formula>
    </cfRule>
  </conditionalFormatting>
  <conditionalFormatting sqref="D175:DV175 A175:B175">
    <cfRule type="cellIs" dxfId="119" priority="56" stopIfTrue="1" operator="lessThan">
      <formula>0</formula>
    </cfRule>
  </conditionalFormatting>
  <conditionalFormatting sqref="A175">
    <cfRule type="duplicateValues" dxfId="118" priority="57"/>
  </conditionalFormatting>
  <conditionalFormatting sqref="A175">
    <cfRule type="duplicateValues" dxfId="117" priority="58"/>
  </conditionalFormatting>
  <conditionalFormatting sqref="D192:DV192">
    <cfRule type="cellIs" dxfId="116" priority="51" stopIfTrue="1" operator="lessThan">
      <formula>0</formula>
    </cfRule>
  </conditionalFormatting>
  <conditionalFormatting sqref="A192:B192">
    <cfRule type="cellIs" dxfId="115" priority="50" stopIfTrue="1" operator="lessThan">
      <formula>0</formula>
    </cfRule>
  </conditionalFormatting>
  <conditionalFormatting sqref="A192">
    <cfRule type="duplicateValues" dxfId="114" priority="52"/>
  </conditionalFormatting>
  <conditionalFormatting sqref="A192">
    <cfRule type="duplicateValues" dxfId="113" priority="53"/>
  </conditionalFormatting>
  <conditionalFormatting sqref="C193">
    <cfRule type="cellIs" dxfId="112" priority="49" stopIfTrue="1" operator="lessThan">
      <formula>0</formula>
    </cfRule>
  </conditionalFormatting>
  <conditionalFormatting sqref="F318:DV318 B318:C318">
    <cfRule type="cellIs" dxfId="111" priority="45" stopIfTrue="1" operator="lessThan">
      <formula>0</formula>
    </cfRule>
  </conditionalFormatting>
  <conditionalFormatting sqref="A318">
    <cfRule type="cellIs" dxfId="110" priority="44" stopIfTrue="1" operator="lessThan">
      <formula>0</formula>
    </cfRule>
  </conditionalFormatting>
  <conditionalFormatting sqref="A318">
    <cfRule type="duplicateValues" dxfId="109" priority="46"/>
  </conditionalFormatting>
  <conditionalFormatting sqref="A318">
    <cfRule type="duplicateValues" dxfId="108" priority="47"/>
  </conditionalFormatting>
  <conditionalFormatting sqref="D318">
    <cfRule type="cellIs" dxfId="107" priority="43" stopIfTrue="1" operator="lessThan">
      <formula>0</formula>
    </cfRule>
  </conditionalFormatting>
  <conditionalFormatting sqref="E318">
    <cfRule type="cellIs" dxfId="106" priority="42" stopIfTrue="1" operator="lessThan">
      <formula>0</formula>
    </cfRule>
  </conditionalFormatting>
  <conditionalFormatting sqref="E403:DV403">
    <cfRule type="cellIs" dxfId="105" priority="40" stopIfTrue="1" operator="lessThan">
      <formula>0</formula>
    </cfRule>
  </conditionalFormatting>
  <conditionalFormatting sqref="A403:B403">
    <cfRule type="cellIs" dxfId="104" priority="37" stopIfTrue="1" operator="lessThan">
      <formula>0</formula>
    </cfRule>
  </conditionalFormatting>
  <conditionalFormatting sqref="D403">
    <cfRule type="cellIs" dxfId="103" priority="36" stopIfTrue="1" operator="lessThan">
      <formula>0</formula>
    </cfRule>
  </conditionalFormatting>
  <conditionalFormatting sqref="A403">
    <cfRule type="duplicateValues" dxfId="102" priority="38"/>
  </conditionalFormatting>
  <conditionalFormatting sqref="A403">
    <cfRule type="duplicateValues" dxfId="101" priority="39"/>
  </conditionalFormatting>
  <conditionalFormatting sqref="A225:B226 D225:DV226">
    <cfRule type="cellIs" dxfId="100" priority="31" stopIfTrue="1" operator="lessThan">
      <formula>0</formula>
    </cfRule>
  </conditionalFormatting>
  <conditionalFormatting sqref="A225:A226">
    <cfRule type="duplicateValues" dxfId="99" priority="32"/>
  </conditionalFormatting>
  <conditionalFormatting sqref="A225:A226">
    <cfRule type="duplicateValues" dxfId="98" priority="33"/>
  </conditionalFormatting>
  <conditionalFormatting sqref="C60:C63">
    <cfRule type="cellIs" dxfId="97" priority="25" stopIfTrue="1" operator="lessThan">
      <formula>0</formula>
    </cfRule>
  </conditionalFormatting>
  <conditionalFormatting sqref="C66">
    <cfRule type="cellIs" dxfId="96" priority="23" stopIfTrue="1" operator="lessThan">
      <formula>0</formula>
    </cfRule>
  </conditionalFormatting>
  <conditionalFormatting sqref="C70">
    <cfRule type="cellIs" dxfId="95" priority="21" stopIfTrue="1" operator="lessThan">
      <formula>0</formula>
    </cfRule>
  </conditionalFormatting>
  <conditionalFormatting sqref="A426 A12:A13 A197:A212 A234:A245 A30:A31 A33:A35 A295:A312 A334:A335 A413:A416 A423 A337 A315:A317 A344 A134 A98:A101 A130:A131 A340:A341 A215:A224 A392 A349:A351 A394 A103:A124 A247:A261 A264:A293 A359 A137:A142 A88 A21:A28 A65:A86 A90 A159:A174 A408 A92:A95 A399:A401 A15:A19 A37:A42 A44:A62 A227:A229 A353:A357 A179:A191 A193 A319:A322 A145:A157">
    <cfRule type="duplicateValues" dxfId="94" priority="498"/>
  </conditionalFormatting>
  <conditionalFormatting sqref="A426 A12:A13 A33:A35 A295:A312 A334:A335 A423 A337 A315:A317 A344 A134 A98:A101 A130:A131 A340:A341 A215:A224 A232:A245 A392 A349:A351 A394 A103:A124 A247:A261 A264:A293 A359 A137:A142 A88 A21:A31 A65:A86 A90 A159:A174 A408:A416 A92:A95 A399:A401 A15:A19 A37:A42 A44:A62 A227:A230 A353:A357 A179:A191 A193:A212 A319:A322 A145:A157 A176">
    <cfRule type="duplicateValues" dxfId="93" priority="499"/>
  </conditionalFormatting>
  <conditionalFormatting sqref="A143:A144">
    <cfRule type="cellIs" dxfId="92" priority="18" stopIfTrue="1" operator="lessThan">
      <formula>0</formula>
    </cfRule>
  </conditionalFormatting>
  <conditionalFormatting sqref="A143:A144">
    <cfRule type="duplicateValues" dxfId="91" priority="19"/>
  </conditionalFormatting>
  <conditionalFormatting sqref="A143:A144">
    <cfRule type="duplicateValues" dxfId="90" priority="20"/>
  </conditionalFormatting>
  <conditionalFormatting sqref="C109:C111">
    <cfRule type="cellIs" dxfId="89" priority="14" stopIfTrue="1" operator="lessThan">
      <formula>0</formula>
    </cfRule>
  </conditionalFormatting>
  <conditionalFormatting sqref="C64">
    <cfRule type="cellIs" dxfId="88" priority="12" stopIfTrue="1" operator="lessThan">
      <formula>0</formula>
    </cfRule>
  </conditionalFormatting>
  <conditionalFormatting sqref="C194:C197">
    <cfRule type="cellIs" dxfId="87" priority="10" stopIfTrue="1" operator="lessThan">
      <formula>0</formula>
    </cfRule>
  </conditionalFormatting>
  <conditionalFormatting sqref="C92">
    <cfRule type="cellIs" dxfId="86" priority="7" stopIfTrue="1" operator="lessThan">
      <formula>0</formula>
    </cfRule>
  </conditionalFormatting>
  <conditionalFormatting sqref="C103">
    <cfRule type="cellIs" dxfId="85" priority="5" stopIfTrue="1" operator="lessThan">
      <formula>0</formula>
    </cfRule>
  </conditionalFormatting>
  <conditionalFormatting sqref="C112">
    <cfRule type="cellIs" dxfId="84" priority="3" stopIfTrue="1" operator="lessThan">
      <formula>0</formula>
    </cfRule>
  </conditionalFormatting>
  <conditionalFormatting sqref="C120">
    <cfRule type="cellIs" dxfId="83" priority="1" stopIfTrue="1" operator="lessThan">
      <formula>0</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A16" sqref="A16"/>
    </sheetView>
  </sheetViews>
  <sheetFormatPr defaultColWidth="11.42578125" defaultRowHeight="15"/>
  <cols>
    <col min="1" max="1" width="58.5703125" style="786" customWidth="1"/>
    <col min="2" max="16384" width="11.42578125" style="786"/>
  </cols>
  <sheetData>
    <row r="2" spans="1:7" ht="15.75" thickBot="1"/>
    <row r="3" spans="1:7" ht="15.75" thickBot="1">
      <c r="A3" s="698" t="s">
        <v>1301</v>
      </c>
      <c r="B3" s="1198" t="s">
        <v>1314</v>
      </c>
      <c r="C3" s="1199"/>
      <c r="D3" s="1199"/>
      <c r="E3" s="1199"/>
      <c r="F3" s="1199"/>
      <c r="G3" s="1200"/>
    </row>
    <row r="4" spans="1:7" ht="15.75" thickBot="1">
      <c r="A4" s="697"/>
      <c r="B4" s="694" t="s">
        <v>1302</v>
      </c>
      <c r="C4" s="694" t="s">
        <v>1303</v>
      </c>
      <c r="D4" s="694" t="s">
        <v>1304</v>
      </c>
      <c r="E4" s="694" t="s">
        <v>1305</v>
      </c>
      <c r="F4" s="694" t="s">
        <v>1306</v>
      </c>
      <c r="G4" s="694" t="s">
        <v>1307</v>
      </c>
    </row>
    <row r="5" spans="1:7">
      <c r="A5" s="786" t="s">
        <v>1308</v>
      </c>
      <c r="B5" s="700">
        <v>2.31</v>
      </c>
      <c r="C5" s="695">
        <v>2.11</v>
      </c>
      <c r="D5" s="695"/>
      <c r="E5" s="695"/>
      <c r="F5" s="695"/>
      <c r="G5" s="695"/>
    </row>
    <row r="6" spans="1:7">
      <c r="A6" s="786" t="s">
        <v>1309</v>
      </c>
      <c r="B6" s="701">
        <v>0.24</v>
      </c>
      <c r="C6" s="695">
        <v>0.24</v>
      </c>
      <c r="D6" s="695"/>
      <c r="E6" s="695"/>
      <c r="F6" s="695"/>
      <c r="G6" s="695"/>
    </row>
    <row r="7" spans="1:7">
      <c r="A7" s="786" t="s">
        <v>1310</v>
      </c>
      <c r="B7" s="701">
        <v>0.3</v>
      </c>
      <c r="C7" s="695">
        <v>0.24</v>
      </c>
      <c r="D7" s="695"/>
      <c r="E7" s="695"/>
      <c r="F7" s="695"/>
      <c r="G7" s="695"/>
    </row>
    <row r="8" spans="1:7">
      <c r="A8" s="786" t="s">
        <v>714</v>
      </c>
      <c r="B8" s="701">
        <v>0.17</v>
      </c>
      <c r="C8" s="695">
        <v>0.17</v>
      </c>
      <c r="D8" s="695"/>
      <c r="E8" s="695"/>
      <c r="F8" s="695"/>
      <c r="G8" s="695"/>
    </row>
    <row r="9" spans="1:7">
      <c r="A9" s="786" t="s">
        <v>1311</v>
      </c>
      <c r="B9" s="701">
        <v>0.39</v>
      </c>
      <c r="C9" s="695">
        <v>0.75</v>
      </c>
      <c r="D9" s="695"/>
      <c r="E9" s="695"/>
      <c r="F9" s="695"/>
      <c r="G9" s="695"/>
    </row>
    <row r="10" spans="1:7">
      <c r="A10" s="786" t="s">
        <v>1312</v>
      </c>
      <c r="B10" s="701">
        <v>0.3</v>
      </c>
      <c r="C10" s="695">
        <v>0.2</v>
      </c>
      <c r="D10" s="695"/>
      <c r="E10" s="695"/>
      <c r="F10" s="695"/>
      <c r="G10" s="695"/>
    </row>
    <row r="11" spans="1:7">
      <c r="A11" s="786" t="s">
        <v>1313</v>
      </c>
      <c r="B11" s="701"/>
      <c r="C11" s="695"/>
      <c r="D11" s="695"/>
      <c r="E11" s="695"/>
      <c r="F11" s="695"/>
      <c r="G11" s="695"/>
    </row>
    <row r="12" spans="1:7" ht="15.75" thickBot="1">
      <c r="B12" s="701"/>
      <c r="C12" s="695"/>
      <c r="D12" s="695"/>
      <c r="E12" s="695"/>
      <c r="F12" s="695"/>
      <c r="G12" s="703"/>
    </row>
    <row r="13" spans="1:7" ht="15.75" thickBot="1">
      <c r="A13" s="699" t="s">
        <v>550</v>
      </c>
      <c r="B13" s="702">
        <f>SUM(B5:B11)</f>
        <v>3.7099999999999995</v>
      </c>
      <c r="C13" s="696">
        <f t="shared" ref="C13:G13" si="0">SUM(C5:C11)</f>
        <v>3.71</v>
      </c>
      <c r="D13" s="696">
        <f t="shared" si="0"/>
        <v>0</v>
      </c>
      <c r="E13" s="696">
        <f t="shared" si="0"/>
        <v>0</v>
      </c>
      <c r="F13" s="696">
        <f t="shared" si="0"/>
        <v>0</v>
      </c>
      <c r="G13" s="696">
        <f t="shared" si="0"/>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7" workbookViewId="0">
      <selection activeCell="AA64" sqref="AA64"/>
    </sheetView>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zoomScale="120" zoomScaleNormal="120" workbookViewId="0">
      <pane ySplit="6" topLeftCell="A67" activePane="bottomLeft" state="frozen"/>
      <selection activeCell="AA64" sqref="AA64"/>
      <selection pane="bottomLeft" activeCell="B83" sqref="B83"/>
    </sheetView>
  </sheetViews>
  <sheetFormatPr defaultColWidth="9" defaultRowHeight="12.75"/>
  <cols>
    <col min="1" max="1" width="36" style="3" bestFit="1" customWidth="1"/>
    <col min="2" max="2" width="35.140625" style="3" bestFit="1" customWidth="1"/>
    <col min="3" max="3" width="14.42578125" style="478" bestFit="1" customWidth="1"/>
    <col min="4" max="4" width="11.42578125" style="478" customWidth="1"/>
    <col min="5" max="5" width="15.28515625" style="536" customWidth="1"/>
    <col min="6" max="6" width="15.28515625" style="537" customWidth="1"/>
    <col min="7" max="7" width="11.42578125" style="479" customWidth="1"/>
    <col min="8" max="8" width="12" style="479" bestFit="1" customWidth="1"/>
    <col min="9" max="10" width="19.42578125" style="535" bestFit="1" customWidth="1"/>
    <col min="11" max="13" width="15.42578125" style="484" bestFit="1" customWidth="1"/>
    <col min="14" max="15" width="13.85546875" style="484" bestFit="1" customWidth="1"/>
    <col min="16" max="16" width="11.42578125" style="484" bestFit="1" customWidth="1"/>
    <col min="17" max="17" width="17" style="484" bestFit="1" customWidth="1"/>
    <col min="18" max="19" width="19.42578125" style="3" bestFit="1" customWidth="1"/>
    <col min="20" max="21" width="15.28515625" style="3" customWidth="1"/>
    <col min="22" max="16384" width="9" style="3"/>
  </cols>
  <sheetData>
    <row r="1" spans="1:19" s="538" customFormat="1" ht="26.25">
      <c r="A1" s="545" t="s">
        <v>1235</v>
      </c>
      <c r="C1" s="539"/>
      <c r="D1" s="539"/>
      <c r="E1" s="540"/>
      <c r="F1" s="541"/>
      <c r="G1" s="542"/>
      <c r="H1" s="542"/>
      <c r="I1" s="543"/>
      <c r="J1" s="543"/>
      <c r="K1" s="544"/>
      <c r="L1" s="544"/>
      <c r="M1" s="544"/>
      <c r="N1" s="544"/>
      <c r="O1" s="544"/>
      <c r="P1" s="544"/>
      <c r="Q1" s="544"/>
    </row>
    <row r="2" spans="1:19" s="835" customFormat="1" ht="15">
      <c r="A2" s="904" t="s">
        <v>1380</v>
      </c>
      <c r="C2" s="842"/>
      <c r="D2" s="842"/>
      <c r="E2" s="844"/>
      <c r="F2" s="902"/>
      <c r="G2" s="843"/>
      <c r="H2" s="843"/>
      <c r="I2" s="499"/>
      <c r="J2" s="499"/>
      <c r="K2" s="903"/>
      <c r="L2" s="903"/>
      <c r="M2" s="903"/>
      <c r="N2" s="903"/>
      <c r="O2" s="903"/>
      <c r="P2" s="903"/>
      <c r="Q2" s="903"/>
    </row>
    <row r="3" spans="1:19" s="4" customFormat="1">
      <c r="C3" s="546"/>
      <c r="D3" s="137"/>
      <c r="E3" s="547"/>
      <c r="F3" s="137"/>
      <c r="G3" s="548"/>
      <c r="H3" s="549"/>
      <c r="I3" s="548"/>
      <c r="K3" s="480"/>
      <c r="L3" s="480"/>
      <c r="M3" s="480"/>
      <c r="N3" s="480"/>
      <c r="O3" s="480"/>
      <c r="P3" s="480"/>
      <c r="Q3" s="480"/>
    </row>
    <row r="4" spans="1:19" s="4" customFormat="1" ht="26.25" customHeight="1">
      <c r="A4" s="1150" t="s">
        <v>1041</v>
      </c>
      <c r="B4" s="1150"/>
      <c r="C4" s="1151" t="s">
        <v>1224</v>
      </c>
      <c r="D4" s="1156" t="s">
        <v>1225</v>
      </c>
      <c r="E4" s="1158" t="s">
        <v>1226</v>
      </c>
      <c r="F4" s="1154" t="s">
        <v>1227</v>
      </c>
      <c r="G4" s="1154" t="s">
        <v>1229</v>
      </c>
      <c r="H4" s="1154" t="s">
        <v>1228</v>
      </c>
      <c r="I4" s="1152" t="s">
        <v>1230</v>
      </c>
      <c r="J4" s="1151" t="s">
        <v>550</v>
      </c>
      <c r="K4" s="174" t="s">
        <v>1033</v>
      </c>
      <c r="L4" s="174" t="s">
        <v>1038</v>
      </c>
      <c r="M4" s="174" t="s">
        <v>1075</v>
      </c>
      <c r="N4" s="174" t="s">
        <v>1034</v>
      </c>
      <c r="O4" s="174" t="s">
        <v>296</v>
      </c>
      <c r="P4" s="174" t="s">
        <v>297</v>
      </c>
      <c r="Q4" s="1148" t="s">
        <v>1231</v>
      </c>
      <c r="R4" s="1149" t="s">
        <v>1237</v>
      </c>
    </row>
    <row r="5" spans="1:19" s="482" customFormat="1" ht="14.25">
      <c r="A5" s="1150"/>
      <c r="B5" s="1150"/>
      <c r="C5" s="1151"/>
      <c r="D5" s="1157"/>
      <c r="E5" s="1159"/>
      <c r="F5" s="1155"/>
      <c r="G5" s="1155"/>
      <c r="H5" s="1155"/>
      <c r="I5" s="1153"/>
      <c r="J5" s="1151"/>
      <c r="K5" s="551">
        <v>1.7500000000000002E-2</v>
      </c>
      <c r="L5" s="551">
        <v>5.5500000000000001E-2</v>
      </c>
      <c r="M5" s="551">
        <v>1.9199999999999998E-2</v>
      </c>
      <c r="N5" s="551">
        <v>7.3600000000000002E-3</v>
      </c>
      <c r="O5" s="551">
        <v>6.7999999999999996E-3</v>
      </c>
      <c r="P5" s="551">
        <v>6.9999999999999999E-4</v>
      </c>
      <c r="Q5" s="1148"/>
      <c r="R5" s="1149"/>
    </row>
    <row r="6" spans="1:19" ht="13.5" thickBot="1">
      <c r="A6" s="4"/>
      <c r="B6" s="4"/>
      <c r="C6" s="485" t="s">
        <v>1101</v>
      </c>
      <c r="D6" s="486"/>
      <c r="E6" s="487"/>
      <c r="F6" s="488"/>
      <c r="G6" s="489"/>
      <c r="I6" s="483"/>
      <c r="J6" s="483"/>
      <c r="R6" s="552">
        <f>SUM(K5:P5)</f>
        <v>0.10706000000000002</v>
      </c>
    </row>
    <row r="7" spans="1:19" s="422" customFormat="1" ht="13.5" thickBot="1">
      <c r="A7" s="494" t="s">
        <v>1043</v>
      </c>
      <c r="B7" s="495"/>
      <c r="C7" s="496"/>
      <c r="D7" s="496"/>
      <c r="E7" s="497"/>
      <c r="F7" s="498"/>
      <c r="G7" s="498"/>
      <c r="H7" s="498"/>
      <c r="I7" s="490"/>
      <c r="J7" s="490"/>
      <c r="K7" s="491"/>
      <c r="L7" s="491"/>
      <c r="M7" s="491"/>
      <c r="N7" s="491"/>
      <c r="O7" s="491"/>
      <c r="P7" s="491"/>
      <c r="Q7" s="491"/>
      <c r="R7" s="492"/>
      <c r="S7" s="493"/>
    </row>
    <row r="8" spans="1:19" s="422" customFormat="1">
      <c r="A8" s="422" t="s">
        <v>1044</v>
      </c>
      <c r="B8" s="500"/>
      <c r="C8" s="499">
        <v>24.05</v>
      </c>
      <c r="D8" s="501">
        <v>27</v>
      </c>
      <c r="E8" s="501">
        <v>27</v>
      </c>
      <c r="F8" s="502">
        <v>10</v>
      </c>
      <c r="G8" s="502">
        <v>42</v>
      </c>
      <c r="H8" s="503">
        <f>+D8*F8+E8*G8</f>
        <v>1404</v>
      </c>
      <c r="I8" s="623">
        <f t="shared" ref="I8:I25" si="0">+H8*C8</f>
        <v>33766.200000000004</v>
      </c>
      <c r="J8" s="624"/>
      <c r="K8" s="625">
        <f t="shared" ref="K8:K25" si="1">MIN(929.25,MAX(0,+$K$5*I8))</f>
        <v>590.90850000000012</v>
      </c>
      <c r="L8" s="625">
        <f t="shared" ref="L8:L25" si="2">MIN(2991.45,MAX(0,(I8-3500)*L$5))</f>
        <v>1679.7741000000003</v>
      </c>
      <c r="M8" s="625">
        <f t="shared" ref="M8:M25" si="3">+ M$5*$I8</f>
        <v>648.31104000000005</v>
      </c>
      <c r="N8" s="625">
        <f t="shared" ref="N8:N25" si="4">MIN(563.04, N$5*$I8)</f>
        <v>248.51923200000004</v>
      </c>
      <c r="O8" s="625">
        <f t="shared" ref="O8:P25" si="5">+ O$5*$I8</f>
        <v>229.61016000000001</v>
      </c>
      <c r="P8" s="625">
        <f t="shared" si="5"/>
        <v>23.636340000000004</v>
      </c>
      <c r="Q8" s="624">
        <f>SUM(K8:P8)</f>
        <v>3420.7593720000009</v>
      </c>
      <c r="R8" s="626"/>
      <c r="S8" s="626"/>
    </row>
    <row r="9" spans="1:19" s="422" customFormat="1">
      <c r="A9" s="422" t="s">
        <v>1045</v>
      </c>
      <c r="B9" s="500"/>
      <c r="C9" s="499">
        <v>27.57</v>
      </c>
      <c r="D9" s="504">
        <v>35</v>
      </c>
      <c r="E9" s="504">
        <v>35</v>
      </c>
      <c r="F9" s="505">
        <v>10</v>
      </c>
      <c r="G9" s="505">
        <v>42</v>
      </c>
      <c r="H9" s="503">
        <f>+D9*F9+E9*G9</f>
        <v>1820</v>
      </c>
      <c r="I9" s="623">
        <f t="shared" si="0"/>
        <v>50177.4</v>
      </c>
      <c r="J9" s="624"/>
      <c r="K9" s="625">
        <f t="shared" si="1"/>
        <v>878.10450000000014</v>
      </c>
      <c r="L9" s="625">
        <f t="shared" si="2"/>
        <v>2590.5957000000003</v>
      </c>
      <c r="M9" s="625">
        <f t="shared" si="3"/>
        <v>963.40607999999997</v>
      </c>
      <c r="N9" s="625">
        <f t="shared" si="4"/>
        <v>369.30566400000004</v>
      </c>
      <c r="O9" s="625">
        <f t="shared" si="5"/>
        <v>341.20632000000001</v>
      </c>
      <c r="P9" s="625">
        <f t="shared" si="5"/>
        <v>35.124180000000003</v>
      </c>
      <c r="Q9" s="624">
        <f t="shared" ref="Q9:Q25" si="6">SUM(K9:P9)</f>
        <v>5177.7424440000004</v>
      </c>
      <c r="R9" s="626"/>
      <c r="S9" s="626"/>
    </row>
    <row r="10" spans="1:19" s="835" customFormat="1">
      <c r="A10" s="508" t="s">
        <v>1046</v>
      </c>
      <c r="B10" s="500"/>
      <c r="C10" s="499">
        <v>21.72</v>
      </c>
      <c r="D10" s="504">
        <v>35</v>
      </c>
      <c r="E10" s="504">
        <v>35</v>
      </c>
      <c r="F10" s="505">
        <v>10</v>
      </c>
      <c r="G10" s="505">
        <v>42</v>
      </c>
      <c r="H10" s="843">
        <f>+D10*F10+E10*G10</f>
        <v>1820</v>
      </c>
      <c r="I10" s="623">
        <f t="shared" si="0"/>
        <v>39530.400000000001</v>
      </c>
      <c r="J10" s="624"/>
      <c r="K10" s="625">
        <f t="shared" si="1"/>
        <v>691.78200000000004</v>
      </c>
      <c r="L10" s="625">
        <f t="shared" si="2"/>
        <v>1999.6872000000001</v>
      </c>
      <c r="M10" s="625">
        <f t="shared" si="3"/>
        <v>758.98367999999994</v>
      </c>
      <c r="N10" s="625">
        <f t="shared" si="4"/>
        <v>290.94374400000004</v>
      </c>
      <c r="O10" s="625">
        <f t="shared" si="5"/>
        <v>268.80671999999998</v>
      </c>
      <c r="P10" s="625">
        <f t="shared" si="5"/>
        <v>27.671279999999999</v>
      </c>
      <c r="Q10" s="624">
        <f t="shared" si="6"/>
        <v>4037.874624</v>
      </c>
      <c r="R10" s="626"/>
      <c r="S10" s="626"/>
    </row>
    <row r="11" spans="1:19" s="835" customFormat="1">
      <c r="A11" s="835" t="s">
        <v>1047</v>
      </c>
      <c r="B11" s="500"/>
      <c r="C11" s="499">
        <v>21.72</v>
      </c>
      <c r="D11" s="504">
        <v>30</v>
      </c>
      <c r="E11" s="504">
        <v>15</v>
      </c>
      <c r="F11" s="505">
        <v>10</v>
      </c>
      <c r="G11" s="505">
        <v>42</v>
      </c>
      <c r="H11" s="843">
        <f t="shared" ref="H11:H25" si="7">+D11*F11+E11*G11</f>
        <v>930</v>
      </c>
      <c r="I11" s="623">
        <f t="shared" si="0"/>
        <v>20199.599999999999</v>
      </c>
      <c r="J11" s="624"/>
      <c r="K11" s="625">
        <f t="shared" si="1"/>
        <v>353.49299999999999</v>
      </c>
      <c r="L11" s="625">
        <f t="shared" si="2"/>
        <v>926.82779999999991</v>
      </c>
      <c r="M11" s="625">
        <f t="shared" si="3"/>
        <v>387.83231999999992</v>
      </c>
      <c r="N11" s="625">
        <f t="shared" si="4"/>
        <v>148.66905599999998</v>
      </c>
      <c r="O11" s="625">
        <f t="shared" si="5"/>
        <v>137.35727999999997</v>
      </c>
      <c r="P11" s="625">
        <f t="shared" si="5"/>
        <v>14.139719999999999</v>
      </c>
      <c r="Q11" s="624">
        <f t="shared" si="6"/>
        <v>1968.3191759999997</v>
      </c>
      <c r="R11" s="626"/>
      <c r="S11" s="626"/>
    </row>
    <row r="12" spans="1:19" s="835" customFormat="1">
      <c r="A12" s="835" t="s">
        <v>1048</v>
      </c>
      <c r="B12" s="500"/>
      <c r="C12" s="499">
        <v>19.41</v>
      </c>
      <c r="D12" s="504">
        <v>21</v>
      </c>
      <c r="E12" s="504">
        <v>15</v>
      </c>
      <c r="F12" s="505">
        <v>10</v>
      </c>
      <c r="G12" s="505">
        <v>42</v>
      </c>
      <c r="H12" s="843">
        <f t="shared" si="7"/>
        <v>840</v>
      </c>
      <c r="I12" s="623">
        <f t="shared" si="0"/>
        <v>16304.4</v>
      </c>
      <c r="J12" s="624"/>
      <c r="K12" s="625">
        <f t="shared" si="1"/>
        <v>285.327</v>
      </c>
      <c r="L12" s="625">
        <f t="shared" si="2"/>
        <v>710.64419999999996</v>
      </c>
      <c r="M12" s="625">
        <f t="shared" si="3"/>
        <v>313.04447999999996</v>
      </c>
      <c r="N12" s="625">
        <f t="shared" si="4"/>
        <v>120.000384</v>
      </c>
      <c r="O12" s="625">
        <f t="shared" si="5"/>
        <v>110.86991999999999</v>
      </c>
      <c r="P12" s="625">
        <f t="shared" si="5"/>
        <v>11.413079999999999</v>
      </c>
      <c r="Q12" s="624">
        <f t="shared" si="6"/>
        <v>1551.299064</v>
      </c>
      <c r="R12" s="626"/>
      <c r="S12" s="626"/>
    </row>
    <row r="13" spans="1:19" s="422" customFormat="1">
      <c r="A13" s="507" t="s">
        <v>1102</v>
      </c>
      <c r="B13" s="500"/>
      <c r="C13" s="499">
        <v>19.41</v>
      </c>
      <c r="D13" s="504"/>
      <c r="E13" s="504"/>
      <c r="F13" s="505"/>
      <c r="G13" s="505"/>
      <c r="H13" s="503">
        <f t="shared" si="7"/>
        <v>0</v>
      </c>
      <c r="I13" s="623">
        <f t="shared" si="0"/>
        <v>0</v>
      </c>
      <c r="J13" s="624"/>
      <c r="K13" s="625">
        <f t="shared" si="1"/>
        <v>0</v>
      </c>
      <c r="L13" s="625">
        <f t="shared" si="2"/>
        <v>0</v>
      </c>
      <c r="M13" s="625">
        <f t="shared" si="3"/>
        <v>0</v>
      </c>
      <c r="N13" s="625">
        <f t="shared" si="4"/>
        <v>0</v>
      </c>
      <c r="O13" s="625">
        <f t="shared" si="5"/>
        <v>0</v>
      </c>
      <c r="P13" s="625">
        <f t="shared" si="5"/>
        <v>0</v>
      </c>
      <c r="Q13" s="624">
        <f t="shared" si="6"/>
        <v>0</v>
      </c>
      <c r="R13" s="626"/>
      <c r="S13" s="626"/>
    </row>
    <row r="14" spans="1:19" s="422" customFormat="1">
      <c r="A14" s="507" t="s">
        <v>1049</v>
      </c>
      <c r="B14" s="500"/>
      <c r="C14" s="499">
        <v>22.26</v>
      </c>
      <c r="D14" s="504">
        <v>35</v>
      </c>
      <c r="E14" s="504">
        <v>35</v>
      </c>
      <c r="F14" s="505">
        <v>10</v>
      </c>
      <c r="G14" s="505">
        <v>42</v>
      </c>
      <c r="H14" s="503">
        <f t="shared" si="7"/>
        <v>1820</v>
      </c>
      <c r="I14" s="623">
        <f t="shared" si="0"/>
        <v>40513.200000000004</v>
      </c>
      <c r="J14" s="624"/>
      <c r="K14" s="625">
        <f t="shared" si="1"/>
        <v>708.98100000000011</v>
      </c>
      <c r="L14" s="625">
        <f t="shared" si="2"/>
        <v>2054.2326000000003</v>
      </c>
      <c r="M14" s="625">
        <f t="shared" si="3"/>
        <v>777.85343999999998</v>
      </c>
      <c r="N14" s="625">
        <f t="shared" si="4"/>
        <v>298.17715200000004</v>
      </c>
      <c r="O14" s="625">
        <f t="shared" si="5"/>
        <v>275.48975999999999</v>
      </c>
      <c r="P14" s="625">
        <f t="shared" si="5"/>
        <v>28.359240000000003</v>
      </c>
      <c r="Q14" s="624">
        <f t="shared" si="6"/>
        <v>4143.0931920000003</v>
      </c>
      <c r="R14" s="626"/>
      <c r="S14" s="626"/>
    </row>
    <row r="15" spans="1:19" s="1112" customFormat="1">
      <c r="A15" s="1112" t="s">
        <v>1103</v>
      </c>
      <c r="B15" s="1113"/>
      <c r="C15" s="1114">
        <v>17.350000000000001</v>
      </c>
      <c r="D15" s="1115">
        <v>20</v>
      </c>
      <c r="E15" s="1115">
        <v>15</v>
      </c>
      <c r="F15" s="1116">
        <v>4</v>
      </c>
      <c r="G15" s="1116">
        <v>42</v>
      </c>
      <c r="H15" s="1117">
        <f t="shared" si="7"/>
        <v>710</v>
      </c>
      <c r="I15" s="1118">
        <f t="shared" si="0"/>
        <v>12318.500000000002</v>
      </c>
      <c r="J15" s="1119"/>
      <c r="K15" s="1120">
        <f t="shared" si="1"/>
        <v>215.57375000000005</v>
      </c>
      <c r="L15" s="1120">
        <f t="shared" si="2"/>
        <v>489.42675000000008</v>
      </c>
      <c r="M15" s="1120">
        <f t="shared" si="3"/>
        <v>236.51520000000002</v>
      </c>
      <c r="N15" s="1120">
        <f t="shared" si="4"/>
        <v>90.66416000000001</v>
      </c>
      <c r="O15" s="1120">
        <f t="shared" si="5"/>
        <v>83.765800000000013</v>
      </c>
      <c r="P15" s="1120">
        <f t="shared" si="5"/>
        <v>8.6229500000000012</v>
      </c>
      <c r="Q15" s="1119">
        <f t="shared" si="6"/>
        <v>1124.5686100000003</v>
      </c>
      <c r="R15" s="1121"/>
      <c r="S15" s="1121"/>
    </row>
    <row r="16" spans="1:19" s="1112" customFormat="1">
      <c r="A16" s="1112" t="s">
        <v>1103</v>
      </c>
      <c r="B16" s="1113"/>
      <c r="C16" s="1114">
        <v>17.079999999999998</v>
      </c>
      <c r="D16" s="1115">
        <v>24</v>
      </c>
      <c r="E16" s="1115">
        <v>15</v>
      </c>
      <c r="F16" s="1116">
        <v>4</v>
      </c>
      <c r="G16" s="1116">
        <v>42</v>
      </c>
      <c r="H16" s="1117">
        <f>+D16*F16+E16*G16</f>
        <v>726</v>
      </c>
      <c r="I16" s="1118">
        <f t="shared" si="0"/>
        <v>12400.079999999998</v>
      </c>
      <c r="J16" s="1119"/>
      <c r="K16" s="1120">
        <f t="shared" si="1"/>
        <v>217.00139999999999</v>
      </c>
      <c r="L16" s="1120">
        <f t="shared" si="2"/>
        <v>493.95443999999992</v>
      </c>
      <c r="M16" s="1120">
        <f t="shared" si="3"/>
        <v>238.08153599999994</v>
      </c>
      <c r="N16" s="1120">
        <f t="shared" si="4"/>
        <v>91.264588799999984</v>
      </c>
      <c r="O16" s="1120">
        <f t="shared" si="5"/>
        <v>84.320543999999984</v>
      </c>
      <c r="P16" s="1120">
        <f t="shared" si="5"/>
        <v>8.6800559999999987</v>
      </c>
      <c r="Q16" s="1119">
        <f t="shared" si="6"/>
        <v>1133.3025647999996</v>
      </c>
      <c r="R16" s="1121"/>
      <c r="S16" s="1121"/>
    </row>
    <row r="17" spans="1:70" s="1112" customFormat="1">
      <c r="A17" s="1112" t="s">
        <v>1103</v>
      </c>
      <c r="B17" s="1113"/>
      <c r="C17" s="1114">
        <v>17.079999999999998</v>
      </c>
      <c r="D17" s="1115">
        <v>24</v>
      </c>
      <c r="E17" s="1115">
        <v>15</v>
      </c>
      <c r="F17" s="1116">
        <v>2</v>
      </c>
      <c r="G17" s="1116">
        <v>42</v>
      </c>
      <c r="H17" s="1117">
        <f>+D17*F17+E17*G17</f>
        <v>678</v>
      </c>
      <c r="I17" s="1118">
        <f t="shared" si="0"/>
        <v>11580.239999999998</v>
      </c>
      <c r="J17" s="1119"/>
      <c r="K17" s="1120">
        <f t="shared" si="1"/>
        <v>202.65419999999997</v>
      </c>
      <c r="L17" s="1120">
        <f t="shared" si="2"/>
        <v>448.45331999999991</v>
      </c>
      <c r="M17" s="1120">
        <f t="shared" si="3"/>
        <v>222.34060799999995</v>
      </c>
      <c r="N17" s="1120">
        <f t="shared" si="4"/>
        <v>85.230566399999987</v>
      </c>
      <c r="O17" s="1120">
        <f t="shared" si="5"/>
        <v>78.745631999999986</v>
      </c>
      <c r="P17" s="1120">
        <f t="shared" si="5"/>
        <v>8.1061679999999985</v>
      </c>
      <c r="Q17" s="1119">
        <f t="shared" si="6"/>
        <v>1045.5304943999997</v>
      </c>
      <c r="R17" s="1121"/>
      <c r="S17" s="1121"/>
    </row>
    <row r="18" spans="1:70" s="1112" customFormat="1">
      <c r="A18" s="1122" t="s">
        <v>1104</v>
      </c>
      <c r="B18" s="1113"/>
      <c r="C18" s="1114">
        <v>18.809999999999999</v>
      </c>
      <c r="D18" s="1115">
        <v>24</v>
      </c>
      <c r="E18" s="1115">
        <v>12</v>
      </c>
      <c r="F18" s="1116">
        <v>10</v>
      </c>
      <c r="G18" s="1116">
        <v>42</v>
      </c>
      <c r="H18" s="1117">
        <f>+D18*F18+E18*G18</f>
        <v>744</v>
      </c>
      <c r="I18" s="1118">
        <f t="shared" si="0"/>
        <v>13994.64</v>
      </c>
      <c r="J18" s="1119"/>
      <c r="K18" s="1120">
        <f t="shared" si="1"/>
        <v>244.90620000000001</v>
      </c>
      <c r="L18" s="1120">
        <f t="shared" si="2"/>
        <v>582.45251999999994</v>
      </c>
      <c r="M18" s="1120">
        <f t="shared" si="3"/>
        <v>268.69708799999995</v>
      </c>
      <c r="N18" s="1120">
        <f t="shared" si="4"/>
        <v>103.00055039999999</v>
      </c>
      <c r="O18" s="1120">
        <f t="shared" si="5"/>
        <v>95.163551999999996</v>
      </c>
      <c r="P18" s="1120">
        <f t="shared" si="5"/>
        <v>9.7962480000000003</v>
      </c>
      <c r="Q18" s="1119">
        <f t="shared" si="6"/>
        <v>1304.0161584</v>
      </c>
      <c r="R18" s="1121"/>
      <c r="S18" s="1121"/>
    </row>
    <row r="19" spans="1:70" s="835" customFormat="1">
      <c r="A19" s="1064" t="s">
        <v>1105</v>
      </c>
      <c r="B19" s="1065"/>
      <c r="C19" s="1066">
        <v>19.41</v>
      </c>
      <c r="D19" s="1067">
        <v>23</v>
      </c>
      <c r="E19" s="1067">
        <v>23</v>
      </c>
      <c r="F19" s="1068">
        <v>10</v>
      </c>
      <c r="G19" s="1068">
        <v>42</v>
      </c>
      <c r="H19" s="1069">
        <f t="shared" si="7"/>
        <v>1196</v>
      </c>
      <c r="I19" s="623">
        <f t="shared" si="0"/>
        <v>23214.36</v>
      </c>
      <c r="J19" s="1070"/>
      <c r="K19" s="1070">
        <f t="shared" si="1"/>
        <v>406.25130000000007</v>
      </c>
      <c r="L19" s="1070">
        <f t="shared" si="2"/>
        <v>1094.14698</v>
      </c>
      <c r="M19" s="1070">
        <f t="shared" si="3"/>
        <v>445.715712</v>
      </c>
      <c r="N19" s="1070">
        <f t="shared" si="4"/>
        <v>170.85768960000001</v>
      </c>
      <c r="O19" s="1070">
        <f t="shared" si="5"/>
        <v>157.85764799999998</v>
      </c>
      <c r="P19" s="1070">
        <f t="shared" si="5"/>
        <v>16.250052</v>
      </c>
      <c r="Q19" s="1070">
        <f t="shared" si="6"/>
        <v>2291.0793816</v>
      </c>
      <c r="R19" s="626"/>
      <c r="S19" s="626"/>
    </row>
    <row r="20" spans="1:70" s="835" customFormat="1">
      <c r="A20" s="835" t="s">
        <v>1106</v>
      </c>
      <c r="B20" s="500" t="s">
        <v>1416</v>
      </c>
      <c r="C20" s="499">
        <v>18.54</v>
      </c>
      <c r="D20" s="504">
        <v>0</v>
      </c>
      <c r="E20" s="504">
        <v>0</v>
      </c>
      <c r="F20" s="505">
        <v>0</v>
      </c>
      <c r="G20" s="505">
        <v>0</v>
      </c>
      <c r="H20" s="843">
        <f t="shared" si="7"/>
        <v>0</v>
      </c>
      <c r="I20" s="623">
        <f t="shared" si="0"/>
        <v>0</v>
      </c>
      <c r="J20" s="624"/>
      <c r="K20" s="625">
        <f t="shared" si="1"/>
        <v>0</v>
      </c>
      <c r="L20" s="625">
        <f t="shared" si="2"/>
        <v>0</v>
      </c>
      <c r="M20" s="625">
        <f t="shared" si="3"/>
        <v>0</v>
      </c>
      <c r="N20" s="625">
        <f t="shared" si="4"/>
        <v>0</v>
      </c>
      <c r="O20" s="625">
        <f t="shared" si="5"/>
        <v>0</v>
      </c>
      <c r="P20" s="625">
        <f t="shared" si="5"/>
        <v>0</v>
      </c>
      <c r="Q20" s="624">
        <f t="shared" si="6"/>
        <v>0</v>
      </c>
      <c r="R20" s="626"/>
      <c r="S20" s="626"/>
    </row>
    <row r="21" spans="1:70" s="835" customFormat="1">
      <c r="A21" s="508" t="s">
        <v>1050</v>
      </c>
      <c r="B21" s="500"/>
      <c r="C21" s="499">
        <v>18.54</v>
      </c>
      <c r="D21" s="504">
        <v>20</v>
      </c>
      <c r="E21" s="504">
        <v>15</v>
      </c>
      <c r="F21" s="505">
        <v>10</v>
      </c>
      <c r="G21" s="505">
        <v>42</v>
      </c>
      <c r="H21" s="843">
        <f>+D21*F21+E21*G21</f>
        <v>830</v>
      </c>
      <c r="I21" s="623">
        <f t="shared" si="0"/>
        <v>15388.199999999999</v>
      </c>
      <c r="J21" s="624"/>
      <c r="K21" s="625">
        <f t="shared" si="1"/>
        <v>269.29349999999999</v>
      </c>
      <c r="L21" s="625">
        <f t="shared" si="2"/>
        <v>659.79509999999993</v>
      </c>
      <c r="M21" s="625">
        <f t="shared" si="3"/>
        <v>295.45343999999994</v>
      </c>
      <c r="N21" s="625">
        <f t="shared" si="4"/>
        <v>113.25715199999999</v>
      </c>
      <c r="O21" s="625">
        <f t="shared" si="5"/>
        <v>104.63975999999998</v>
      </c>
      <c r="P21" s="625">
        <f t="shared" si="5"/>
        <v>10.771739999999999</v>
      </c>
      <c r="Q21" s="624">
        <f t="shared" si="6"/>
        <v>1453.2106919999997</v>
      </c>
      <c r="R21" s="626"/>
      <c r="S21" s="626"/>
    </row>
    <row r="22" spans="1:70" s="835" customFormat="1">
      <c r="A22" s="508" t="s">
        <v>1196</v>
      </c>
      <c r="B22" s="500" t="s">
        <v>1415</v>
      </c>
      <c r="C22" s="499">
        <v>24.05</v>
      </c>
      <c r="D22" s="504">
        <v>14</v>
      </c>
      <c r="E22" s="504">
        <v>14</v>
      </c>
      <c r="F22" s="505">
        <v>10</v>
      </c>
      <c r="G22" s="505">
        <v>42</v>
      </c>
      <c r="H22" s="843">
        <f t="shared" ref="H22:H23" si="8">+D22*F22+E22*G22</f>
        <v>728</v>
      </c>
      <c r="I22" s="623">
        <f>+H22*C22</f>
        <v>17508.400000000001</v>
      </c>
      <c r="J22" s="624"/>
      <c r="K22" s="625">
        <f t="shared" si="1"/>
        <v>306.39700000000005</v>
      </c>
      <c r="L22" s="625">
        <f t="shared" si="2"/>
        <v>777.46620000000007</v>
      </c>
      <c r="M22" s="625">
        <f t="shared" si="3"/>
        <v>336.16127999999998</v>
      </c>
      <c r="N22" s="625">
        <f t="shared" si="4"/>
        <v>128.86182400000001</v>
      </c>
      <c r="O22" s="625">
        <f t="shared" si="5"/>
        <v>119.05712</v>
      </c>
      <c r="P22" s="625">
        <f t="shared" si="5"/>
        <v>12.255880000000001</v>
      </c>
      <c r="Q22" s="624">
        <f t="shared" si="6"/>
        <v>1680.1993040000002</v>
      </c>
      <c r="R22" s="626"/>
      <c r="S22" s="626"/>
    </row>
    <row r="23" spans="1:70" s="835" customFormat="1">
      <c r="A23" s="508" t="s">
        <v>1418</v>
      </c>
      <c r="B23" s="500" t="s">
        <v>1416</v>
      </c>
      <c r="C23" s="499">
        <v>18.54</v>
      </c>
      <c r="D23" s="504">
        <v>8</v>
      </c>
      <c r="E23" s="504">
        <v>8</v>
      </c>
      <c r="F23" s="505">
        <v>0</v>
      </c>
      <c r="G23" s="505">
        <v>0</v>
      </c>
      <c r="H23" s="843">
        <f t="shared" si="8"/>
        <v>0</v>
      </c>
      <c r="I23" s="623">
        <f>+H23*C23</f>
        <v>0</v>
      </c>
      <c r="J23" s="624"/>
      <c r="K23" s="625">
        <f t="shared" si="1"/>
        <v>0</v>
      </c>
      <c r="L23" s="625">
        <f t="shared" ref="L23" si="9">MIN(2991.45,MAX(0,(I23-3500)*L$5))</f>
        <v>0</v>
      </c>
      <c r="M23" s="625">
        <f t="shared" si="3"/>
        <v>0</v>
      </c>
      <c r="N23" s="625">
        <f t="shared" si="4"/>
        <v>0</v>
      </c>
      <c r="O23" s="625">
        <f t="shared" si="5"/>
        <v>0</v>
      </c>
      <c r="P23" s="625">
        <f t="shared" si="5"/>
        <v>0</v>
      </c>
      <c r="Q23" s="624">
        <f t="shared" ref="Q23" si="10">SUM(K23:P23)</f>
        <v>0</v>
      </c>
      <c r="R23" s="626"/>
      <c r="S23" s="626"/>
    </row>
    <row r="24" spans="1:70" s="835" customFormat="1">
      <c r="A24" s="508" t="s">
        <v>1299</v>
      </c>
      <c r="B24" s="500" t="s">
        <v>1416</v>
      </c>
      <c r="C24" s="499">
        <v>18.54</v>
      </c>
      <c r="D24" s="504">
        <v>15</v>
      </c>
      <c r="E24" s="504">
        <v>15</v>
      </c>
      <c r="F24" s="505">
        <v>0</v>
      </c>
      <c r="G24" s="505">
        <v>0</v>
      </c>
      <c r="H24" s="843">
        <f t="shared" si="7"/>
        <v>0</v>
      </c>
      <c r="I24" s="623">
        <f t="shared" si="0"/>
        <v>0</v>
      </c>
      <c r="J24" s="624"/>
      <c r="K24" s="625">
        <f t="shared" si="1"/>
        <v>0</v>
      </c>
      <c r="L24" s="625">
        <f t="shared" si="2"/>
        <v>0</v>
      </c>
      <c r="M24" s="625">
        <f t="shared" si="3"/>
        <v>0</v>
      </c>
      <c r="N24" s="625">
        <f t="shared" si="4"/>
        <v>0</v>
      </c>
      <c r="O24" s="625">
        <f t="shared" si="5"/>
        <v>0</v>
      </c>
      <c r="P24" s="625">
        <f t="shared" si="5"/>
        <v>0</v>
      </c>
      <c r="Q24" s="624">
        <f t="shared" si="6"/>
        <v>0</v>
      </c>
      <c r="R24" s="626"/>
      <c r="S24" s="626"/>
    </row>
    <row r="25" spans="1:70" s="422" customFormat="1">
      <c r="A25" s="508" t="s">
        <v>1051</v>
      </c>
      <c r="B25" s="500"/>
      <c r="C25" s="499">
        <v>15.44</v>
      </c>
      <c r="D25" s="504">
        <v>6</v>
      </c>
      <c r="E25" s="504">
        <v>6</v>
      </c>
      <c r="F25" s="505">
        <v>10</v>
      </c>
      <c r="G25" s="505">
        <v>42</v>
      </c>
      <c r="H25" s="503">
        <f t="shared" si="7"/>
        <v>312</v>
      </c>
      <c r="I25" s="623">
        <f t="shared" si="0"/>
        <v>4817.28</v>
      </c>
      <c r="J25" s="624"/>
      <c r="K25" s="625">
        <f t="shared" si="1"/>
        <v>84.302400000000006</v>
      </c>
      <c r="L25" s="625">
        <f t="shared" si="2"/>
        <v>73.109039999999993</v>
      </c>
      <c r="M25" s="625">
        <f t="shared" si="3"/>
        <v>92.491775999999987</v>
      </c>
      <c r="N25" s="625">
        <f t="shared" si="4"/>
        <v>35.455180800000001</v>
      </c>
      <c r="O25" s="625">
        <f t="shared" si="5"/>
        <v>32.757503999999997</v>
      </c>
      <c r="P25" s="625">
        <f t="shared" si="5"/>
        <v>3.372096</v>
      </c>
      <c r="Q25" s="624">
        <f t="shared" si="6"/>
        <v>321.48799679999996</v>
      </c>
      <c r="R25" s="626"/>
      <c r="S25" s="626"/>
    </row>
    <row r="26" spans="1:70" s="422" customFormat="1">
      <c r="B26" s="500"/>
      <c r="C26" s="499"/>
      <c r="D26" s="509"/>
      <c r="E26" s="509"/>
      <c r="F26" s="510"/>
      <c r="G26" s="510"/>
      <c r="H26" s="503"/>
      <c r="I26" s="623"/>
      <c r="J26" s="624"/>
      <c r="K26" s="625"/>
      <c r="L26" s="625"/>
      <c r="M26" s="625"/>
      <c r="N26" s="625"/>
      <c r="O26" s="625"/>
      <c r="P26" s="625"/>
      <c r="Q26" s="624"/>
      <c r="R26" s="626"/>
      <c r="S26" s="626"/>
    </row>
    <row r="27" spans="1:70" s="422" customFormat="1" ht="13.5" thickBot="1">
      <c r="A27" s="508"/>
      <c r="B27" s="500"/>
      <c r="C27" s="499"/>
      <c r="D27" s="509"/>
      <c r="E27" s="509"/>
      <c r="F27" s="510"/>
      <c r="G27" s="510"/>
      <c r="H27" s="503"/>
      <c r="I27" s="623"/>
      <c r="J27" s="624"/>
      <c r="K27" s="625">
        <f>MIN(929.25,MAX(0,+$K$5*I27))</f>
        <v>0</v>
      </c>
      <c r="L27" s="625">
        <f>MIN(2991.45,MAX(0,(I27-3500)*L$5))</f>
        <v>0</v>
      </c>
      <c r="M27" s="625">
        <f>+ M$5*$I27</f>
        <v>0</v>
      </c>
      <c r="N27" s="625">
        <f>MIN(563.04, N$5*$I27)</f>
        <v>0</v>
      </c>
      <c r="O27" s="625">
        <f>+ O$5*$I27</f>
        <v>0</v>
      </c>
      <c r="P27" s="625">
        <f>+ P$5*$I27</f>
        <v>0</v>
      </c>
      <c r="Q27" s="624">
        <f t="shared" ref="Q27" si="11">SUM(K27:P27)</f>
        <v>0</v>
      </c>
      <c r="R27" s="626"/>
      <c r="S27" s="626"/>
    </row>
    <row r="28" spans="1:70" s="562" customFormat="1">
      <c r="A28" s="566" t="s">
        <v>1052</v>
      </c>
      <c r="B28" s="566"/>
      <c r="C28" s="567"/>
      <c r="D28" s="567">
        <f t="shared" ref="D28:H28" si="12">SUM(D8:D27)</f>
        <v>361</v>
      </c>
      <c r="E28" s="567">
        <f t="shared" si="12"/>
        <v>300</v>
      </c>
      <c r="F28" s="567">
        <f t="shared" si="12"/>
        <v>120</v>
      </c>
      <c r="G28" s="567">
        <f t="shared" si="12"/>
        <v>588</v>
      </c>
      <c r="H28" s="567">
        <f t="shared" si="12"/>
        <v>14558</v>
      </c>
      <c r="I28" s="639">
        <f>SUM(I8:I27)-I22</f>
        <v>294204.5</v>
      </c>
      <c r="J28" s="627">
        <f>+I28</f>
        <v>294204.5</v>
      </c>
      <c r="K28" s="627">
        <f t="shared" ref="K28:P28" si="13">SUM(K8:K27)</f>
        <v>5454.9757500000005</v>
      </c>
      <c r="L28" s="627">
        <f t="shared" si="13"/>
        <v>14580.565950000002</v>
      </c>
      <c r="M28" s="627">
        <f t="shared" si="13"/>
        <v>5984.8876799999998</v>
      </c>
      <c r="N28" s="627">
        <f t="shared" si="13"/>
        <v>2294.2069440000005</v>
      </c>
      <c r="O28" s="627">
        <f t="shared" si="13"/>
        <v>2119.6477199999999</v>
      </c>
      <c r="P28" s="627">
        <f t="shared" si="13"/>
        <v>218.19902999999999</v>
      </c>
      <c r="Q28" s="627">
        <f>SUM(Q8:Q27)-Q22</f>
        <v>28972.283770000005</v>
      </c>
      <c r="R28" s="628">
        <f>+I28+Q28</f>
        <v>323176.78376999998</v>
      </c>
      <c r="S28" s="628"/>
      <c r="T28" s="566">
        <f>+R28+R42+R104+R109</f>
        <v>926317.23272949201</v>
      </c>
    </row>
    <row r="29" spans="1:70" s="422" customFormat="1">
      <c r="A29" s="176"/>
      <c r="B29" s="511"/>
      <c r="C29" s="481"/>
      <c r="D29" s="512"/>
      <c r="E29" s="512"/>
      <c r="F29" s="513"/>
      <c r="G29" s="513"/>
      <c r="H29" s="514"/>
      <c r="I29" s="629">
        <f>+I28+I104-I19</f>
        <v>450881.46876000002</v>
      </c>
      <c r="J29" s="630"/>
      <c r="K29" s="630"/>
      <c r="L29" s="630"/>
      <c r="M29" s="630"/>
      <c r="N29" s="630"/>
      <c r="O29" s="630"/>
      <c r="P29" s="630"/>
      <c r="Q29" s="630">
        <f>+Q28+Q104-Q19</f>
        <v>40406.783090292003</v>
      </c>
      <c r="R29" s="631"/>
      <c r="S29" s="626"/>
    </row>
    <row r="30" spans="1:70" s="845" customFormat="1" ht="13.5" customHeight="1" thickBot="1">
      <c r="A30" s="916"/>
      <c r="B30" s="917"/>
      <c r="C30" s="918"/>
      <c r="D30" s="919"/>
      <c r="E30" s="919"/>
      <c r="F30" s="920"/>
      <c r="G30" s="920"/>
      <c r="H30" s="920"/>
      <c r="I30" s="921"/>
      <c r="J30" s="922"/>
      <c r="K30" s="922"/>
      <c r="L30" s="922"/>
      <c r="M30" s="922"/>
      <c r="N30" s="922"/>
      <c r="O30" s="922"/>
      <c r="P30" s="922"/>
      <c r="Q30" s="922"/>
      <c r="R30" s="923"/>
      <c r="S30" s="924"/>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925"/>
      <c r="AY30" s="925"/>
      <c r="AZ30" s="925"/>
      <c r="BA30" s="925"/>
      <c r="BB30" s="925"/>
      <c r="BC30" s="925"/>
      <c r="BD30" s="925"/>
      <c r="BE30" s="925"/>
      <c r="BF30" s="925"/>
      <c r="BG30" s="925"/>
      <c r="BH30" s="925"/>
      <c r="BI30" s="925"/>
      <c r="BJ30" s="925"/>
      <c r="BK30" s="925"/>
      <c r="BL30" s="925"/>
      <c r="BM30" s="925"/>
      <c r="BN30" s="925"/>
      <c r="BO30" s="925"/>
      <c r="BP30" s="925"/>
      <c r="BQ30" s="925"/>
      <c r="BR30" s="925"/>
    </row>
    <row r="31" spans="1:70" s="915" customFormat="1">
      <c r="A31" s="905"/>
      <c r="B31" s="906"/>
      <c r="C31" s="907"/>
      <c r="D31" s="908"/>
      <c r="E31" s="908"/>
      <c r="F31" s="909"/>
      <c r="G31" s="909"/>
      <c r="H31" s="909"/>
      <c r="I31" s="910"/>
      <c r="J31" s="911"/>
      <c r="K31" s="911"/>
      <c r="L31" s="911"/>
      <c r="M31" s="911"/>
      <c r="N31" s="911"/>
      <c r="O31" s="911"/>
      <c r="P31" s="911"/>
      <c r="Q31" s="911"/>
      <c r="R31" s="912"/>
      <c r="S31" s="913"/>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4"/>
      <c r="AR31" s="914"/>
      <c r="AS31" s="914"/>
      <c r="AT31" s="914"/>
      <c r="AU31" s="914"/>
      <c r="AV31" s="914"/>
      <c r="AW31" s="914"/>
      <c r="AX31" s="914"/>
      <c r="AY31" s="914"/>
      <c r="AZ31" s="914"/>
      <c r="BA31" s="914"/>
      <c r="BB31" s="914"/>
      <c r="BC31" s="914"/>
      <c r="BD31" s="914"/>
      <c r="BE31" s="914"/>
      <c r="BF31" s="914"/>
      <c r="BG31" s="914"/>
      <c r="BH31" s="914"/>
      <c r="BI31" s="914"/>
      <c r="BJ31" s="914"/>
      <c r="BK31" s="914"/>
      <c r="BL31" s="914"/>
      <c r="BM31" s="914"/>
      <c r="BN31" s="914"/>
      <c r="BO31" s="914"/>
      <c r="BP31" s="914"/>
      <c r="BQ31" s="914"/>
      <c r="BR31" s="914"/>
    </row>
    <row r="32" spans="1:70" s="914" customFormat="1" ht="13.5" thickBot="1">
      <c r="A32" s="905"/>
      <c r="B32" s="906"/>
      <c r="C32" s="907"/>
      <c r="D32" s="908"/>
      <c r="E32" s="908"/>
      <c r="F32" s="909"/>
      <c r="G32" s="909"/>
      <c r="H32" s="909"/>
      <c r="I32" s="910"/>
      <c r="J32" s="911"/>
      <c r="K32" s="911"/>
      <c r="L32" s="911"/>
      <c r="M32" s="911"/>
      <c r="N32" s="911"/>
      <c r="O32" s="911"/>
      <c r="P32" s="911"/>
      <c r="Q32" s="911"/>
      <c r="R32" s="912"/>
      <c r="S32" s="913"/>
    </row>
    <row r="33" spans="1:19" s="586" customFormat="1" ht="13.5" thickBot="1">
      <c r="A33" s="581"/>
      <c r="B33" s="582"/>
      <c r="C33" s="583"/>
      <c r="D33" s="584"/>
      <c r="E33" s="584"/>
      <c r="F33" s="585"/>
      <c r="G33" s="585"/>
      <c r="H33" s="585"/>
      <c r="I33" s="632"/>
      <c r="J33" s="633"/>
      <c r="K33" s="633"/>
      <c r="L33" s="633"/>
      <c r="M33" s="633"/>
      <c r="N33" s="633"/>
      <c r="O33" s="633"/>
      <c r="P33" s="633"/>
      <c r="Q33" s="633"/>
      <c r="R33" s="634"/>
      <c r="S33" s="635"/>
    </row>
    <row r="34" spans="1:19" s="422" customFormat="1" ht="13.5" thickBot="1">
      <c r="A34" s="494" t="s">
        <v>1053</v>
      </c>
      <c r="B34" s="495"/>
      <c r="C34" s="496"/>
      <c r="D34" s="496"/>
      <c r="E34" s="497"/>
      <c r="F34" s="498"/>
      <c r="G34" s="498"/>
      <c r="H34" s="498"/>
      <c r="I34" s="636"/>
      <c r="J34" s="636"/>
      <c r="K34" s="636"/>
      <c r="L34" s="636"/>
      <c r="M34" s="636"/>
      <c r="N34" s="636"/>
      <c r="O34" s="636"/>
      <c r="P34" s="636"/>
      <c r="Q34" s="636"/>
      <c r="R34" s="637"/>
      <c r="S34" s="638"/>
    </row>
    <row r="35" spans="1:19" s="422" customFormat="1">
      <c r="A35" s="508" t="s">
        <v>1054</v>
      </c>
      <c r="B35" s="500"/>
      <c r="C35" s="499">
        <v>17.079999999999998</v>
      </c>
      <c r="D35" s="501">
        <v>6</v>
      </c>
      <c r="E35" s="515">
        <v>10</v>
      </c>
      <c r="F35" s="515">
        <v>10</v>
      </c>
      <c r="G35" s="516">
        <v>42</v>
      </c>
      <c r="H35" s="479">
        <f t="shared" ref="H35:H41" si="14">+D35*F35+E35*G35</f>
        <v>480</v>
      </c>
      <c r="I35" s="639">
        <f t="shared" ref="I35:I41" si="15">+H35*C35</f>
        <v>8198.4</v>
      </c>
      <c r="J35" s="624"/>
      <c r="K35" s="625">
        <f t="shared" ref="K35:K41" si="16">MIN(929.25,MAX(0,+$K$5*I35))</f>
        <v>143.47200000000001</v>
      </c>
      <c r="L35" s="625">
        <f t="shared" ref="L35:L41" si="17">MIN(2991.45,MAX(0,(I35-3500)*L$5))</f>
        <v>260.76119999999997</v>
      </c>
      <c r="M35" s="625">
        <f t="shared" ref="M35:M41" si="18">+ M$5*$I35</f>
        <v>157.40927999999997</v>
      </c>
      <c r="N35" s="625">
        <f t="shared" ref="N35:N41" si="19">MIN(563.04, N$5*$I35)</f>
        <v>60.340223999999999</v>
      </c>
      <c r="O35" s="625">
        <f t="shared" ref="O35:P41" si="20">+ O$5*$I35</f>
        <v>55.749119999999998</v>
      </c>
      <c r="P35" s="625">
        <f t="shared" si="20"/>
        <v>5.73888</v>
      </c>
      <c r="Q35" s="624">
        <f t="shared" ref="Q35:Q41" si="21">SUM(K35:P35)</f>
        <v>683.47070399999996</v>
      </c>
      <c r="R35" s="626"/>
      <c r="S35" s="626"/>
    </row>
    <row r="36" spans="1:19" s="422" customFormat="1">
      <c r="A36" s="508" t="s">
        <v>1054</v>
      </c>
      <c r="B36" s="500"/>
      <c r="C36" s="499">
        <v>17.079999999999998</v>
      </c>
      <c r="D36" s="504">
        <v>6</v>
      </c>
      <c r="E36" s="517">
        <v>10</v>
      </c>
      <c r="F36" s="515">
        <v>10</v>
      </c>
      <c r="G36" s="516">
        <v>42</v>
      </c>
      <c r="H36" s="479">
        <f>+D36*F36+E36*G36</f>
        <v>480</v>
      </c>
      <c r="I36" s="639">
        <f>+H36*C36</f>
        <v>8198.4</v>
      </c>
      <c r="J36" s="624"/>
      <c r="K36" s="625">
        <f t="shared" si="16"/>
        <v>143.47200000000001</v>
      </c>
      <c r="L36" s="625">
        <f t="shared" si="17"/>
        <v>260.76119999999997</v>
      </c>
      <c r="M36" s="625">
        <f t="shared" si="18"/>
        <v>157.40927999999997</v>
      </c>
      <c r="N36" s="625">
        <f t="shared" si="19"/>
        <v>60.340223999999999</v>
      </c>
      <c r="O36" s="625">
        <f t="shared" si="20"/>
        <v>55.749119999999998</v>
      </c>
      <c r="P36" s="625">
        <f t="shared" si="20"/>
        <v>5.73888</v>
      </c>
      <c r="Q36" s="624">
        <f t="shared" si="21"/>
        <v>683.47070399999996</v>
      </c>
      <c r="R36" s="626"/>
      <c r="S36" s="626"/>
    </row>
    <row r="37" spans="1:19" s="422" customFormat="1">
      <c r="A37" s="508" t="s">
        <v>1054</v>
      </c>
      <c r="B37" s="500"/>
      <c r="C37" s="499">
        <v>17.079999999999998</v>
      </c>
      <c r="D37" s="504">
        <v>6</v>
      </c>
      <c r="E37" s="517">
        <v>10</v>
      </c>
      <c r="F37" s="515">
        <v>10</v>
      </c>
      <c r="G37" s="516">
        <v>42</v>
      </c>
      <c r="H37" s="479">
        <f>+D37*F37+E37*G37</f>
        <v>480</v>
      </c>
      <c r="I37" s="639">
        <f>+H37*C37</f>
        <v>8198.4</v>
      </c>
      <c r="J37" s="624"/>
      <c r="K37" s="625">
        <f t="shared" si="16"/>
        <v>143.47200000000001</v>
      </c>
      <c r="L37" s="625">
        <f t="shared" si="17"/>
        <v>260.76119999999997</v>
      </c>
      <c r="M37" s="625">
        <f t="shared" si="18"/>
        <v>157.40927999999997</v>
      </c>
      <c r="N37" s="625">
        <f t="shared" si="19"/>
        <v>60.340223999999999</v>
      </c>
      <c r="O37" s="625">
        <f t="shared" si="20"/>
        <v>55.749119999999998</v>
      </c>
      <c r="P37" s="625">
        <f t="shared" si="20"/>
        <v>5.73888</v>
      </c>
      <c r="Q37" s="624">
        <f t="shared" si="21"/>
        <v>683.47070399999996</v>
      </c>
      <c r="R37" s="626"/>
      <c r="S37" s="626"/>
    </row>
    <row r="38" spans="1:19" s="835" customFormat="1">
      <c r="A38" s="508" t="s">
        <v>1107</v>
      </c>
      <c r="B38" s="500"/>
      <c r="C38" s="499">
        <v>17.079999999999998</v>
      </c>
      <c r="D38" s="504">
        <v>6</v>
      </c>
      <c r="E38" s="504">
        <v>10</v>
      </c>
      <c r="F38" s="501">
        <v>0</v>
      </c>
      <c r="G38" s="502">
        <v>0</v>
      </c>
      <c r="H38" s="843">
        <f>+D38*F38+E38*G38</f>
        <v>0</v>
      </c>
      <c r="I38" s="639">
        <f>+H38*C38</f>
        <v>0</v>
      </c>
      <c r="J38" s="624"/>
      <c r="K38" s="625">
        <f t="shared" si="16"/>
        <v>0</v>
      </c>
      <c r="L38" s="625">
        <f t="shared" si="17"/>
        <v>0</v>
      </c>
      <c r="M38" s="625">
        <f t="shared" si="18"/>
        <v>0</v>
      </c>
      <c r="N38" s="625">
        <f t="shared" si="19"/>
        <v>0</v>
      </c>
      <c r="O38" s="625">
        <f t="shared" si="20"/>
        <v>0</v>
      </c>
      <c r="P38" s="625">
        <f t="shared" si="20"/>
        <v>0</v>
      </c>
      <c r="Q38" s="624">
        <f t="shared" si="21"/>
        <v>0</v>
      </c>
      <c r="R38" s="626"/>
      <c r="S38" s="626"/>
    </row>
    <row r="39" spans="1:19" s="835" customFormat="1">
      <c r="A39" s="508" t="s">
        <v>1055</v>
      </c>
      <c r="B39" s="500"/>
      <c r="C39" s="499">
        <v>17.62</v>
      </c>
      <c r="D39" s="504">
        <v>6</v>
      </c>
      <c r="E39" s="504">
        <v>10</v>
      </c>
      <c r="F39" s="501">
        <v>10</v>
      </c>
      <c r="G39" s="502">
        <v>42</v>
      </c>
      <c r="H39" s="843">
        <f t="shared" si="14"/>
        <v>480</v>
      </c>
      <c r="I39" s="639">
        <f t="shared" si="15"/>
        <v>8457.6</v>
      </c>
      <c r="J39" s="624"/>
      <c r="K39" s="625">
        <f t="shared" si="16"/>
        <v>148.00800000000001</v>
      </c>
      <c r="L39" s="625">
        <f t="shared" si="17"/>
        <v>275.14680000000004</v>
      </c>
      <c r="M39" s="625">
        <f t="shared" si="18"/>
        <v>162.38592</v>
      </c>
      <c r="N39" s="625">
        <f t="shared" si="19"/>
        <v>62.247936000000003</v>
      </c>
      <c r="O39" s="625">
        <f t="shared" si="20"/>
        <v>57.511679999999998</v>
      </c>
      <c r="P39" s="625">
        <f t="shared" si="20"/>
        <v>5.9203200000000002</v>
      </c>
      <c r="Q39" s="624">
        <f t="shared" si="21"/>
        <v>711.22065599999985</v>
      </c>
      <c r="R39" s="626"/>
      <c r="S39" s="626"/>
    </row>
    <row r="40" spans="1:19" s="835" customFormat="1">
      <c r="A40" s="508" t="s">
        <v>1108</v>
      </c>
      <c r="B40" s="500"/>
      <c r="C40" s="499">
        <v>17.89</v>
      </c>
      <c r="D40" s="504">
        <v>6</v>
      </c>
      <c r="E40" s="504">
        <v>10</v>
      </c>
      <c r="F40" s="501">
        <v>10</v>
      </c>
      <c r="G40" s="502">
        <v>42</v>
      </c>
      <c r="H40" s="843">
        <f t="shared" si="14"/>
        <v>480</v>
      </c>
      <c r="I40" s="639">
        <f t="shared" si="15"/>
        <v>8587.2000000000007</v>
      </c>
      <c r="J40" s="624"/>
      <c r="K40" s="625">
        <f t="shared" si="16"/>
        <v>150.27600000000004</v>
      </c>
      <c r="L40" s="625">
        <f t="shared" si="17"/>
        <v>282.33960000000002</v>
      </c>
      <c r="M40" s="625">
        <f t="shared" si="18"/>
        <v>164.87423999999999</v>
      </c>
      <c r="N40" s="625">
        <f t="shared" si="19"/>
        <v>63.201792000000005</v>
      </c>
      <c r="O40" s="625">
        <f t="shared" si="20"/>
        <v>58.392960000000002</v>
      </c>
      <c r="P40" s="625">
        <f t="shared" si="20"/>
        <v>6.0110400000000004</v>
      </c>
      <c r="Q40" s="624">
        <f t="shared" si="21"/>
        <v>725.09563200000002</v>
      </c>
      <c r="R40" s="626"/>
      <c r="S40" s="626"/>
    </row>
    <row r="41" spans="1:19" s="835" customFormat="1" ht="13.5" thickBot="1">
      <c r="A41" s="508" t="s">
        <v>1109</v>
      </c>
      <c r="B41" s="500"/>
      <c r="C41" s="499">
        <v>17.079999999999998</v>
      </c>
      <c r="D41" s="1083">
        <v>8</v>
      </c>
      <c r="E41" s="1083">
        <v>8</v>
      </c>
      <c r="F41" s="501">
        <v>0</v>
      </c>
      <c r="G41" s="502">
        <v>0</v>
      </c>
      <c r="H41" s="843">
        <f t="shared" si="14"/>
        <v>0</v>
      </c>
      <c r="I41" s="639">
        <f t="shared" si="15"/>
        <v>0</v>
      </c>
      <c r="J41" s="624"/>
      <c r="K41" s="625">
        <f t="shared" si="16"/>
        <v>0</v>
      </c>
      <c r="L41" s="625">
        <f t="shared" si="17"/>
        <v>0</v>
      </c>
      <c r="M41" s="625">
        <f t="shared" si="18"/>
        <v>0</v>
      </c>
      <c r="N41" s="625">
        <f t="shared" si="19"/>
        <v>0</v>
      </c>
      <c r="O41" s="625">
        <f t="shared" si="20"/>
        <v>0</v>
      </c>
      <c r="P41" s="625">
        <f t="shared" si="20"/>
        <v>0</v>
      </c>
      <c r="Q41" s="624">
        <f t="shared" si="21"/>
        <v>0</v>
      </c>
      <c r="R41" s="626"/>
      <c r="S41" s="626"/>
    </row>
    <row r="42" spans="1:19" s="422" customFormat="1">
      <c r="A42" s="566" t="s">
        <v>1056</v>
      </c>
      <c r="B42" s="566"/>
      <c r="C42" s="567"/>
      <c r="D42" s="567">
        <f t="shared" ref="D42:I42" si="22">SUM(D35:D41)</f>
        <v>44</v>
      </c>
      <c r="E42" s="567">
        <f t="shared" si="22"/>
        <v>68</v>
      </c>
      <c r="F42" s="567">
        <f t="shared" si="22"/>
        <v>50</v>
      </c>
      <c r="G42" s="567">
        <f t="shared" si="22"/>
        <v>210</v>
      </c>
      <c r="H42" s="567">
        <f t="shared" si="22"/>
        <v>2400</v>
      </c>
      <c r="I42" s="640">
        <f t="shared" si="22"/>
        <v>41640</v>
      </c>
      <c r="J42" s="627">
        <f>+I42</f>
        <v>41640</v>
      </c>
      <c r="K42" s="627">
        <f>SUM(K35:K41)</f>
        <v>728.70000000000016</v>
      </c>
      <c r="L42" s="627">
        <f t="shared" ref="L42:Q42" si="23">SUM(L35:L41)</f>
        <v>1339.77</v>
      </c>
      <c r="M42" s="627">
        <f t="shared" si="23"/>
        <v>799.48799999999994</v>
      </c>
      <c r="N42" s="627">
        <f t="shared" si="23"/>
        <v>306.47039999999998</v>
      </c>
      <c r="O42" s="627">
        <f t="shared" si="23"/>
        <v>283.15199999999999</v>
      </c>
      <c r="P42" s="627">
        <f t="shared" si="23"/>
        <v>29.148</v>
      </c>
      <c r="Q42" s="627">
        <f t="shared" si="23"/>
        <v>3486.7284</v>
      </c>
      <c r="R42" s="628">
        <f>+I42+Q42</f>
        <v>45126.7284</v>
      </c>
      <c r="S42" s="626"/>
    </row>
    <row r="43" spans="1:19" s="533" customFormat="1" ht="13.5" thickBot="1">
      <c r="A43" s="531"/>
      <c r="B43" s="579"/>
      <c r="C43" s="550"/>
      <c r="D43" s="512"/>
      <c r="E43" s="512"/>
      <c r="F43" s="512"/>
      <c r="G43" s="512"/>
      <c r="H43" s="512"/>
      <c r="I43" s="641"/>
      <c r="J43" s="641"/>
      <c r="K43" s="642"/>
      <c r="L43" s="642"/>
      <c r="M43" s="642"/>
      <c r="N43" s="642"/>
      <c r="O43" s="641"/>
      <c r="P43" s="641"/>
      <c r="Q43" s="641"/>
      <c r="R43" s="643"/>
      <c r="S43" s="644"/>
    </row>
    <row r="44" spans="1:19" s="593" customFormat="1">
      <c r="A44" s="589"/>
      <c r="B44" s="590"/>
      <c r="C44" s="591"/>
      <c r="D44" s="592"/>
      <c r="E44" s="592"/>
      <c r="F44" s="592"/>
      <c r="G44" s="592"/>
      <c r="H44" s="592"/>
      <c r="I44" s="645"/>
      <c r="J44" s="645"/>
      <c r="K44" s="646"/>
      <c r="L44" s="646"/>
      <c r="M44" s="646"/>
      <c r="N44" s="646"/>
      <c r="O44" s="645"/>
      <c r="P44" s="645"/>
      <c r="Q44" s="645"/>
      <c r="R44" s="647"/>
      <c r="S44" s="648"/>
    </row>
    <row r="45" spans="1:19" s="599" customFormat="1" ht="13.5" thickBot="1">
      <c r="A45" s="594"/>
      <c r="B45" s="595"/>
      <c r="C45" s="596"/>
      <c r="D45" s="597"/>
      <c r="E45" s="597"/>
      <c r="F45" s="598"/>
      <c r="G45" s="598"/>
      <c r="H45" s="598"/>
      <c r="I45" s="649"/>
      <c r="J45" s="649"/>
      <c r="K45" s="649"/>
      <c r="L45" s="649"/>
      <c r="M45" s="649"/>
      <c r="N45" s="649"/>
      <c r="O45" s="649"/>
      <c r="P45" s="649"/>
      <c r="Q45" s="649"/>
      <c r="R45" s="650"/>
      <c r="S45" s="650"/>
    </row>
    <row r="46" spans="1:19" s="507" customFormat="1" ht="13.5" thickBot="1">
      <c r="A46" s="506"/>
      <c r="B46" s="568"/>
      <c r="C46" s="569"/>
      <c r="D46" s="570"/>
      <c r="E46" s="570"/>
      <c r="F46" s="571"/>
      <c r="G46" s="571"/>
      <c r="H46" s="572"/>
      <c r="I46" s="651"/>
      <c r="J46" s="651"/>
      <c r="K46" s="651"/>
      <c r="L46" s="651"/>
      <c r="M46" s="651"/>
      <c r="N46" s="651"/>
      <c r="O46" s="651"/>
      <c r="P46" s="651"/>
      <c r="Q46" s="651"/>
      <c r="R46" s="652"/>
      <c r="S46" s="652"/>
    </row>
    <row r="47" spans="1:19" s="422" customFormat="1" ht="13.5" thickBot="1">
      <c r="A47" s="494" t="s">
        <v>1110</v>
      </c>
      <c r="B47" s="495"/>
      <c r="C47" s="496"/>
      <c r="D47" s="496"/>
      <c r="E47" s="497"/>
      <c r="F47" s="498"/>
      <c r="G47" s="498"/>
      <c r="H47" s="498"/>
      <c r="I47" s="636"/>
      <c r="J47" s="636"/>
      <c r="K47" s="636"/>
      <c r="L47" s="636"/>
      <c r="M47" s="636"/>
      <c r="N47" s="636"/>
      <c r="O47" s="636"/>
      <c r="P47" s="636"/>
      <c r="Q47" s="636"/>
      <c r="R47" s="637"/>
      <c r="S47" s="638"/>
    </row>
    <row r="48" spans="1:19" s="422" customFormat="1">
      <c r="A48" s="422" t="s">
        <v>1057</v>
      </c>
      <c r="B48" s="422" t="s">
        <v>1057</v>
      </c>
      <c r="C48" s="499">
        <v>26.94</v>
      </c>
      <c r="D48" s="768">
        <v>35</v>
      </c>
      <c r="E48" s="768">
        <v>35</v>
      </c>
      <c r="F48" s="769">
        <v>12</v>
      </c>
      <c r="G48" s="769">
        <v>40</v>
      </c>
      <c r="H48" s="503">
        <f>(D48*F48)+(G48*E48)</f>
        <v>1820</v>
      </c>
      <c r="I48" s="639">
        <f t="shared" ref="I48:I59" si="24">+H48*C48</f>
        <v>49030.8</v>
      </c>
      <c r="J48" s="624"/>
      <c r="K48" s="625">
        <f t="shared" ref="K48:K62" si="25">MIN(929.25,MAX(0,+$K$5*I48))</f>
        <v>858.0390000000001</v>
      </c>
      <c r="L48" s="625">
        <f t="shared" ref="L48:L62" si="26">MIN(2991.45,MAX(0,(I48-3500)*L$5))</f>
        <v>2526.9594000000002</v>
      </c>
      <c r="M48" s="625">
        <f t="shared" ref="M48:M62" si="27">+ M$5*$I48</f>
        <v>941.39135999999996</v>
      </c>
      <c r="N48" s="625">
        <f t="shared" ref="N48:N62" si="28">MIN(563.04, N$5*$I48)</f>
        <v>360.86668800000001</v>
      </c>
      <c r="O48" s="625">
        <f t="shared" ref="O48:P62" si="29">+ O$5*$I48</f>
        <v>333.40944000000002</v>
      </c>
      <c r="P48" s="625">
        <f t="shared" si="29"/>
        <v>34.321560000000005</v>
      </c>
      <c r="Q48" s="624">
        <f t="shared" ref="Q48:Q62" si="30">SUM(K48:P48)</f>
        <v>5054.9874480000008</v>
      </c>
      <c r="R48" s="626"/>
      <c r="S48" s="626"/>
    </row>
    <row r="49" spans="1:19" s="422" customFormat="1">
      <c r="A49" s="508" t="s">
        <v>1111</v>
      </c>
      <c r="B49" s="508" t="s">
        <v>1111</v>
      </c>
      <c r="C49" s="499">
        <v>18.54</v>
      </c>
      <c r="D49" s="770">
        <v>16</v>
      </c>
      <c r="E49" s="771">
        <v>16</v>
      </c>
      <c r="F49" s="769">
        <v>12</v>
      </c>
      <c r="G49" s="769">
        <v>40</v>
      </c>
      <c r="H49" s="503">
        <f t="shared" ref="H49:H59" si="31">(D49*F49)+(G49*E49)</f>
        <v>832</v>
      </c>
      <c r="I49" s="639">
        <f t="shared" si="24"/>
        <v>15425.279999999999</v>
      </c>
      <c r="J49" s="624"/>
      <c r="K49" s="625">
        <f t="shared" si="25"/>
        <v>269.94240000000002</v>
      </c>
      <c r="L49" s="625">
        <f t="shared" si="26"/>
        <v>661.85303999999996</v>
      </c>
      <c r="M49" s="625">
        <f t="shared" si="27"/>
        <v>296.16537599999992</v>
      </c>
      <c r="N49" s="625">
        <f t="shared" si="28"/>
        <v>113.5300608</v>
      </c>
      <c r="O49" s="625">
        <f t="shared" si="29"/>
        <v>104.89190399999998</v>
      </c>
      <c r="P49" s="625">
        <f t="shared" si="29"/>
        <v>10.797695999999998</v>
      </c>
      <c r="Q49" s="624">
        <f t="shared" si="30"/>
        <v>1457.1804768</v>
      </c>
      <c r="R49" s="626"/>
      <c r="S49" s="626"/>
    </row>
    <row r="50" spans="1:19" s="422" customFormat="1">
      <c r="A50" s="422" t="s">
        <v>1112</v>
      </c>
      <c r="B50" s="422" t="s">
        <v>1112</v>
      </c>
      <c r="C50" s="499">
        <v>19.350000000000001</v>
      </c>
      <c r="D50" s="771">
        <v>24</v>
      </c>
      <c r="E50" s="771">
        <v>9</v>
      </c>
      <c r="F50" s="769">
        <v>12</v>
      </c>
      <c r="G50" s="769">
        <v>40</v>
      </c>
      <c r="H50" s="503">
        <f t="shared" si="31"/>
        <v>648</v>
      </c>
      <c r="I50" s="639">
        <f t="shared" si="24"/>
        <v>12538.800000000001</v>
      </c>
      <c r="J50" s="624"/>
      <c r="K50" s="625">
        <f t="shared" si="25"/>
        <v>219.42900000000003</v>
      </c>
      <c r="L50" s="625">
        <f t="shared" si="26"/>
        <v>501.65340000000009</v>
      </c>
      <c r="M50" s="625">
        <f t="shared" si="27"/>
        <v>240.74495999999999</v>
      </c>
      <c r="N50" s="625">
        <f t="shared" si="28"/>
        <v>92.285568000000012</v>
      </c>
      <c r="O50" s="625">
        <f t="shared" si="29"/>
        <v>85.263840000000002</v>
      </c>
      <c r="P50" s="625">
        <f t="shared" si="29"/>
        <v>8.7771600000000003</v>
      </c>
      <c r="Q50" s="624">
        <f t="shared" si="30"/>
        <v>1148.1539280000002</v>
      </c>
      <c r="R50" s="626"/>
      <c r="S50" s="626"/>
    </row>
    <row r="51" spans="1:19" s="422" customFormat="1">
      <c r="A51" s="422" t="s">
        <v>1059</v>
      </c>
      <c r="B51" s="422" t="s">
        <v>1059</v>
      </c>
      <c r="C51" s="499">
        <v>18.809999999999999</v>
      </c>
      <c r="D51" s="771">
        <v>16</v>
      </c>
      <c r="E51" s="771">
        <v>16</v>
      </c>
      <c r="F51" s="769">
        <v>12</v>
      </c>
      <c r="G51" s="769">
        <v>40</v>
      </c>
      <c r="H51" s="503">
        <f t="shared" si="31"/>
        <v>832</v>
      </c>
      <c r="I51" s="639">
        <f t="shared" si="24"/>
        <v>15649.919999999998</v>
      </c>
      <c r="J51" s="624"/>
      <c r="K51" s="625">
        <f t="shared" si="25"/>
        <v>273.87360000000001</v>
      </c>
      <c r="L51" s="625">
        <f t="shared" si="26"/>
        <v>674.32055999999989</v>
      </c>
      <c r="M51" s="625">
        <f t="shared" si="27"/>
        <v>300.47846399999992</v>
      </c>
      <c r="N51" s="625">
        <f t="shared" si="28"/>
        <v>115.18341119999999</v>
      </c>
      <c r="O51" s="625">
        <f t="shared" si="29"/>
        <v>106.41945599999998</v>
      </c>
      <c r="P51" s="625">
        <f t="shared" si="29"/>
        <v>10.954943999999999</v>
      </c>
      <c r="Q51" s="624">
        <f t="shared" si="30"/>
        <v>1481.2304351999999</v>
      </c>
      <c r="R51" s="626"/>
      <c r="S51" s="626"/>
    </row>
    <row r="52" spans="1:19" s="422" customFormat="1">
      <c r="A52" s="422" t="s">
        <v>1059</v>
      </c>
      <c r="B52" s="422" t="s">
        <v>1439</v>
      </c>
      <c r="C52" s="499">
        <v>18.809999999999999</v>
      </c>
      <c r="D52" s="771">
        <v>0</v>
      </c>
      <c r="E52" s="771">
        <v>0</v>
      </c>
      <c r="F52" s="769">
        <v>12</v>
      </c>
      <c r="G52" s="769">
        <v>40</v>
      </c>
      <c r="H52" s="503">
        <f t="shared" si="31"/>
        <v>0</v>
      </c>
      <c r="I52" s="639">
        <f t="shared" si="24"/>
        <v>0</v>
      </c>
      <c r="J52" s="624"/>
      <c r="K52" s="625">
        <f t="shared" si="25"/>
        <v>0</v>
      </c>
      <c r="L52" s="625">
        <f t="shared" si="26"/>
        <v>0</v>
      </c>
      <c r="M52" s="625">
        <f t="shared" si="27"/>
        <v>0</v>
      </c>
      <c r="N52" s="625">
        <f t="shared" si="28"/>
        <v>0</v>
      </c>
      <c r="O52" s="625">
        <f t="shared" si="29"/>
        <v>0</v>
      </c>
      <c r="P52" s="625">
        <f t="shared" si="29"/>
        <v>0</v>
      </c>
      <c r="Q52" s="624">
        <f t="shared" si="30"/>
        <v>0</v>
      </c>
      <c r="R52" s="626"/>
      <c r="S52" s="626"/>
    </row>
    <row r="53" spans="1:19" s="422" customFormat="1">
      <c r="A53" s="422" t="s">
        <v>1060</v>
      </c>
      <c r="B53" s="422" t="s">
        <v>1060</v>
      </c>
      <c r="C53" s="499">
        <v>18.54</v>
      </c>
      <c r="D53" s="770">
        <v>9</v>
      </c>
      <c r="E53" s="771">
        <v>12</v>
      </c>
      <c r="F53" s="769">
        <v>12</v>
      </c>
      <c r="G53" s="769">
        <v>40</v>
      </c>
      <c r="H53" s="503">
        <f t="shared" si="31"/>
        <v>588</v>
      </c>
      <c r="I53" s="639">
        <f t="shared" si="24"/>
        <v>10901.519999999999</v>
      </c>
      <c r="J53" s="624"/>
      <c r="K53" s="625">
        <f t="shared" si="25"/>
        <v>190.7766</v>
      </c>
      <c r="L53" s="625">
        <f t="shared" si="26"/>
        <v>410.78435999999994</v>
      </c>
      <c r="M53" s="625">
        <f t="shared" si="27"/>
        <v>209.30918399999996</v>
      </c>
      <c r="N53" s="625">
        <f t="shared" si="28"/>
        <v>80.235187199999999</v>
      </c>
      <c r="O53" s="625">
        <f t="shared" si="29"/>
        <v>74.130335999999986</v>
      </c>
      <c r="P53" s="625">
        <f t="shared" si="29"/>
        <v>7.6310639999999985</v>
      </c>
      <c r="Q53" s="624">
        <f t="shared" si="30"/>
        <v>972.86673119999989</v>
      </c>
      <c r="R53" s="626"/>
      <c r="S53" s="626"/>
    </row>
    <row r="54" spans="1:19" s="422" customFormat="1">
      <c r="A54" s="422" t="s">
        <v>1060</v>
      </c>
      <c r="B54" s="422" t="s">
        <v>1440</v>
      </c>
      <c r="C54" s="499">
        <v>18.54</v>
      </c>
      <c r="D54" s="770">
        <v>13</v>
      </c>
      <c r="E54" s="771">
        <v>20</v>
      </c>
      <c r="F54" s="769">
        <v>12</v>
      </c>
      <c r="G54" s="769">
        <v>40</v>
      </c>
      <c r="H54" s="503">
        <f t="shared" si="31"/>
        <v>956</v>
      </c>
      <c r="I54" s="639">
        <f t="shared" si="24"/>
        <v>17724.239999999998</v>
      </c>
      <c r="J54" s="624"/>
      <c r="K54" s="625">
        <f t="shared" si="25"/>
        <v>310.17419999999998</v>
      </c>
      <c r="L54" s="625">
        <f t="shared" si="26"/>
        <v>789.44531999999992</v>
      </c>
      <c r="M54" s="625">
        <f t="shared" si="27"/>
        <v>340.30540799999994</v>
      </c>
      <c r="N54" s="625">
        <f t="shared" si="28"/>
        <v>130.45040639999999</v>
      </c>
      <c r="O54" s="625">
        <f t="shared" si="29"/>
        <v>120.52483199999998</v>
      </c>
      <c r="P54" s="625">
        <f t="shared" si="29"/>
        <v>12.406967999999999</v>
      </c>
      <c r="Q54" s="624">
        <f t="shared" si="30"/>
        <v>1703.3071344</v>
      </c>
      <c r="R54" s="626"/>
      <c r="S54" s="626"/>
    </row>
    <row r="55" spans="1:19" s="422" customFormat="1">
      <c r="A55" s="422" t="s">
        <v>1060</v>
      </c>
      <c r="B55" s="422" t="s">
        <v>1440</v>
      </c>
      <c r="C55" s="499">
        <v>18.54</v>
      </c>
      <c r="D55" s="770">
        <v>8</v>
      </c>
      <c r="E55" s="771">
        <v>20</v>
      </c>
      <c r="F55" s="769">
        <v>12</v>
      </c>
      <c r="G55" s="769">
        <v>40</v>
      </c>
      <c r="H55" s="503">
        <f t="shared" si="31"/>
        <v>896</v>
      </c>
      <c r="I55" s="639">
        <f t="shared" si="24"/>
        <v>16611.84</v>
      </c>
      <c r="J55" s="624"/>
      <c r="K55" s="625">
        <f t="shared" si="25"/>
        <v>290.70720000000006</v>
      </c>
      <c r="L55" s="625">
        <f t="shared" si="26"/>
        <v>727.70712000000003</v>
      </c>
      <c r="M55" s="625">
        <f t="shared" si="27"/>
        <v>318.94732799999997</v>
      </c>
      <c r="N55" s="625">
        <f t="shared" si="28"/>
        <v>122.26314240000001</v>
      </c>
      <c r="O55" s="625">
        <f t="shared" si="29"/>
        <v>112.96051199999999</v>
      </c>
      <c r="P55" s="625">
        <f t="shared" si="29"/>
        <v>11.628288</v>
      </c>
      <c r="Q55" s="624">
        <f t="shared" si="30"/>
        <v>1584.2135904000004</v>
      </c>
      <c r="R55" s="626"/>
      <c r="S55" s="626"/>
    </row>
    <row r="56" spans="1:19" s="422" customFormat="1">
      <c r="A56" s="422" t="s">
        <v>1060</v>
      </c>
      <c r="B56" s="422" t="s">
        <v>1440</v>
      </c>
      <c r="C56" s="499">
        <v>18.54</v>
      </c>
      <c r="D56" s="770">
        <v>7</v>
      </c>
      <c r="E56" s="771">
        <v>16</v>
      </c>
      <c r="F56" s="769">
        <v>12</v>
      </c>
      <c r="G56" s="769">
        <v>40</v>
      </c>
      <c r="H56" s="503">
        <f t="shared" si="31"/>
        <v>724</v>
      </c>
      <c r="I56" s="639">
        <f t="shared" si="24"/>
        <v>13422.96</v>
      </c>
      <c r="J56" s="624"/>
      <c r="K56" s="625">
        <f t="shared" si="25"/>
        <v>234.90180000000001</v>
      </c>
      <c r="L56" s="625">
        <f t="shared" si="26"/>
        <v>550.72427999999991</v>
      </c>
      <c r="M56" s="625">
        <f t="shared" si="27"/>
        <v>257.72083199999997</v>
      </c>
      <c r="N56" s="625">
        <f t="shared" si="28"/>
        <v>98.792985599999994</v>
      </c>
      <c r="O56" s="625">
        <f t="shared" si="29"/>
        <v>91.276127999999986</v>
      </c>
      <c r="P56" s="625">
        <f t="shared" si="29"/>
        <v>9.3960719999999984</v>
      </c>
      <c r="Q56" s="624">
        <f t="shared" si="30"/>
        <v>1242.8120976</v>
      </c>
      <c r="R56" s="626"/>
      <c r="S56" s="626"/>
    </row>
    <row r="57" spans="1:19" s="422" customFormat="1">
      <c r="A57" s="422" t="s">
        <v>1060</v>
      </c>
      <c r="B57" s="422" t="s">
        <v>1440</v>
      </c>
      <c r="C57" s="499">
        <v>18.54</v>
      </c>
      <c r="D57" s="770">
        <v>12</v>
      </c>
      <c r="E57" s="771">
        <v>14</v>
      </c>
      <c r="F57" s="769">
        <v>12</v>
      </c>
      <c r="G57" s="769">
        <v>40</v>
      </c>
      <c r="H57" s="503">
        <f t="shared" si="31"/>
        <v>704</v>
      </c>
      <c r="I57" s="639">
        <f t="shared" si="24"/>
        <v>13052.16</v>
      </c>
      <c r="J57" s="624"/>
      <c r="K57" s="625">
        <f t="shared" si="25"/>
        <v>228.41280000000003</v>
      </c>
      <c r="L57" s="625">
        <f t="shared" si="26"/>
        <v>530.14487999999994</v>
      </c>
      <c r="M57" s="625">
        <f t="shared" si="27"/>
        <v>250.60147199999997</v>
      </c>
      <c r="N57" s="625">
        <f t="shared" si="28"/>
        <v>96.063897600000004</v>
      </c>
      <c r="O57" s="625">
        <f t="shared" si="29"/>
        <v>88.754687999999987</v>
      </c>
      <c r="P57" s="625">
        <f t="shared" si="29"/>
        <v>9.1365119999999997</v>
      </c>
      <c r="Q57" s="624">
        <f t="shared" si="30"/>
        <v>1203.1142496</v>
      </c>
      <c r="R57" s="626"/>
      <c r="S57" s="626"/>
    </row>
    <row r="58" spans="1:19" s="422" customFormat="1">
      <c r="A58" s="422" t="s">
        <v>1060</v>
      </c>
      <c r="B58" s="422" t="s">
        <v>1060</v>
      </c>
      <c r="C58" s="499">
        <v>18.54</v>
      </c>
      <c r="D58" s="770">
        <v>14</v>
      </c>
      <c r="E58" s="771">
        <v>0</v>
      </c>
      <c r="F58" s="769">
        <v>12</v>
      </c>
      <c r="G58" s="769">
        <v>40</v>
      </c>
      <c r="H58" s="503">
        <f t="shared" si="31"/>
        <v>168</v>
      </c>
      <c r="I58" s="639">
        <f t="shared" si="24"/>
        <v>3114.72</v>
      </c>
      <c r="J58" s="624"/>
      <c r="K58" s="625">
        <f t="shared" si="25"/>
        <v>54.507600000000004</v>
      </c>
      <c r="L58" s="625">
        <f t="shared" si="26"/>
        <v>0</v>
      </c>
      <c r="M58" s="625">
        <f t="shared" si="27"/>
        <v>59.802623999999994</v>
      </c>
      <c r="N58" s="625">
        <f t="shared" si="28"/>
        <v>22.924339199999999</v>
      </c>
      <c r="O58" s="625">
        <f t="shared" si="29"/>
        <v>21.180095999999999</v>
      </c>
      <c r="P58" s="625">
        <f t="shared" si="29"/>
        <v>2.180304</v>
      </c>
      <c r="Q58" s="624">
        <f t="shared" si="30"/>
        <v>160.5949632</v>
      </c>
      <c r="R58" s="626"/>
      <c r="S58" s="626"/>
    </row>
    <row r="59" spans="1:19" s="422" customFormat="1">
      <c r="A59" s="422" t="s">
        <v>1060</v>
      </c>
      <c r="B59" s="422" t="s">
        <v>1440</v>
      </c>
      <c r="C59" s="499">
        <v>18.54</v>
      </c>
      <c r="D59" s="770">
        <v>11</v>
      </c>
      <c r="E59" s="771">
        <v>9</v>
      </c>
      <c r="F59" s="769">
        <v>12</v>
      </c>
      <c r="G59" s="769">
        <v>40</v>
      </c>
      <c r="H59" s="503">
        <f t="shared" si="31"/>
        <v>492</v>
      </c>
      <c r="I59" s="639">
        <f t="shared" si="24"/>
        <v>9121.68</v>
      </c>
      <c r="J59" s="624"/>
      <c r="K59" s="625">
        <f t="shared" si="25"/>
        <v>159.62940000000003</v>
      </c>
      <c r="L59" s="625">
        <f t="shared" si="26"/>
        <v>312.00324000000001</v>
      </c>
      <c r="M59" s="625">
        <f t="shared" si="27"/>
        <v>175.136256</v>
      </c>
      <c r="N59" s="625">
        <f t="shared" si="28"/>
        <v>67.135564799999997</v>
      </c>
      <c r="O59" s="625">
        <f t="shared" si="29"/>
        <v>62.027423999999996</v>
      </c>
      <c r="P59" s="625">
        <f t="shared" si="29"/>
        <v>6.3851760000000004</v>
      </c>
      <c r="Q59" s="624">
        <f t="shared" si="30"/>
        <v>782.31706080000004</v>
      </c>
      <c r="R59" s="626"/>
      <c r="S59" s="626"/>
    </row>
    <row r="60" spans="1:19" s="422" customFormat="1">
      <c r="C60" s="499"/>
      <c r="D60" s="523"/>
      <c r="E60" s="523"/>
      <c r="F60" s="524"/>
      <c r="G60" s="510"/>
      <c r="H60" s="503"/>
      <c r="I60" s="639"/>
      <c r="J60" s="624"/>
      <c r="K60" s="625">
        <f t="shared" si="25"/>
        <v>0</v>
      </c>
      <c r="L60" s="625">
        <f t="shared" si="26"/>
        <v>0</v>
      </c>
      <c r="M60" s="625">
        <f t="shared" si="27"/>
        <v>0</v>
      </c>
      <c r="N60" s="625">
        <f t="shared" si="28"/>
        <v>0</v>
      </c>
      <c r="O60" s="625">
        <f t="shared" si="29"/>
        <v>0</v>
      </c>
      <c r="P60" s="625">
        <f t="shared" si="29"/>
        <v>0</v>
      </c>
      <c r="Q60" s="624">
        <f t="shared" si="30"/>
        <v>0</v>
      </c>
      <c r="R60" s="626"/>
      <c r="S60" s="626"/>
    </row>
    <row r="61" spans="1:19" s="422" customFormat="1">
      <c r="C61" s="499"/>
      <c r="D61" s="523"/>
      <c r="E61" s="523"/>
      <c r="F61" s="489"/>
      <c r="G61" s="510"/>
      <c r="H61" s="503"/>
      <c r="I61" s="639"/>
      <c r="J61" s="624"/>
      <c r="K61" s="625">
        <f t="shared" si="25"/>
        <v>0</v>
      </c>
      <c r="L61" s="625">
        <f t="shared" si="26"/>
        <v>0</v>
      </c>
      <c r="M61" s="625">
        <f t="shared" si="27"/>
        <v>0</v>
      </c>
      <c r="N61" s="625">
        <f t="shared" si="28"/>
        <v>0</v>
      </c>
      <c r="O61" s="625">
        <f t="shared" si="29"/>
        <v>0</v>
      </c>
      <c r="P61" s="625">
        <f t="shared" si="29"/>
        <v>0</v>
      </c>
      <c r="Q61" s="624">
        <f t="shared" si="30"/>
        <v>0</v>
      </c>
      <c r="R61" s="626"/>
      <c r="S61" s="626"/>
    </row>
    <row r="62" spans="1:19" s="422" customFormat="1" ht="13.5" thickBot="1">
      <c r="A62" s="508"/>
      <c r="B62" s="500"/>
      <c r="C62" s="499"/>
      <c r="D62" s="509"/>
      <c r="E62" s="509"/>
      <c r="F62" s="510"/>
      <c r="G62" s="510"/>
      <c r="H62" s="503"/>
      <c r="I62" s="639"/>
      <c r="J62" s="624"/>
      <c r="K62" s="625">
        <f t="shared" si="25"/>
        <v>0</v>
      </c>
      <c r="L62" s="625">
        <f t="shared" si="26"/>
        <v>0</v>
      </c>
      <c r="M62" s="625">
        <f t="shared" si="27"/>
        <v>0</v>
      </c>
      <c r="N62" s="625">
        <f t="shared" si="28"/>
        <v>0</v>
      </c>
      <c r="O62" s="625">
        <f t="shared" si="29"/>
        <v>0</v>
      </c>
      <c r="P62" s="625">
        <f t="shared" si="29"/>
        <v>0</v>
      </c>
      <c r="Q62" s="624">
        <f t="shared" si="30"/>
        <v>0</v>
      </c>
      <c r="R62" s="626"/>
      <c r="S62" s="626"/>
    </row>
    <row r="63" spans="1:19" s="565" customFormat="1">
      <c r="A63" s="565" t="s">
        <v>1113</v>
      </c>
      <c r="B63" s="563"/>
      <c r="C63" s="561"/>
      <c r="D63" s="564">
        <f t="shared" ref="D63:I63" si="32">SUM(D48:D62)</f>
        <v>165</v>
      </c>
      <c r="E63" s="564">
        <f t="shared" si="32"/>
        <v>167</v>
      </c>
      <c r="F63" s="564">
        <f t="shared" si="32"/>
        <v>144</v>
      </c>
      <c r="G63" s="564">
        <f t="shared" si="32"/>
        <v>480</v>
      </c>
      <c r="H63" s="564">
        <f t="shared" si="32"/>
        <v>8660</v>
      </c>
      <c r="I63" s="683">
        <f t="shared" si="32"/>
        <v>176593.91999999998</v>
      </c>
      <c r="J63" s="683">
        <f>+I63</f>
        <v>176593.91999999998</v>
      </c>
      <c r="K63" s="685">
        <f t="shared" ref="K63:Q63" si="33">SUM(K48:K62)</f>
        <v>3090.3936000000003</v>
      </c>
      <c r="L63" s="685">
        <f t="shared" si="33"/>
        <v>7685.5955999999987</v>
      </c>
      <c r="M63" s="685">
        <f t="shared" si="33"/>
        <v>3390.6032639999994</v>
      </c>
      <c r="N63" s="685">
        <f t="shared" si="33"/>
        <v>1299.7312512000003</v>
      </c>
      <c r="O63" s="683">
        <f t="shared" si="33"/>
        <v>1200.8386559999999</v>
      </c>
      <c r="P63" s="683">
        <f t="shared" si="33"/>
        <v>123.61574400000002</v>
      </c>
      <c r="Q63" s="683">
        <f t="shared" si="33"/>
        <v>16790.778115200003</v>
      </c>
      <c r="R63" s="684">
        <f>+I63+Q63</f>
        <v>193384.69811519998</v>
      </c>
      <c r="S63" s="684"/>
    </row>
    <row r="64" spans="1:19" s="422" customFormat="1">
      <c r="A64" s="508"/>
      <c r="B64" s="500"/>
      <c r="C64" s="499" t="s">
        <v>1156</v>
      </c>
      <c r="D64" s="503">
        <f>D63-D48-D61</f>
        <v>130</v>
      </c>
      <c r="E64" s="503">
        <f>SUM(E49:E61)</f>
        <v>132</v>
      </c>
      <c r="F64" s="503">
        <f>F63-F48-F61</f>
        <v>132</v>
      </c>
      <c r="G64" s="503">
        <f>G63-G48-G61</f>
        <v>440</v>
      </c>
      <c r="H64" s="503">
        <f>H63-H48-H61</f>
        <v>6840</v>
      </c>
      <c r="I64" s="624"/>
      <c r="J64" s="624"/>
      <c r="K64" s="624"/>
      <c r="L64" s="624"/>
      <c r="M64" s="624"/>
      <c r="N64" s="624"/>
      <c r="O64" s="624"/>
      <c r="P64" s="624"/>
      <c r="Q64" s="624"/>
      <c r="R64" s="626"/>
      <c r="S64" s="626"/>
    </row>
    <row r="65" spans="1:19" s="422" customFormat="1">
      <c r="A65" s="508"/>
      <c r="B65" s="500"/>
      <c r="C65" s="499" t="s">
        <v>1157</v>
      </c>
      <c r="D65" s="509">
        <f>SUM(D50:D60)</f>
        <v>114</v>
      </c>
      <c r="E65" s="509">
        <f>SUM(E50:E60)</f>
        <v>116</v>
      </c>
      <c r="F65" s="510"/>
      <c r="G65" s="510"/>
      <c r="H65" s="503"/>
      <c r="I65" s="626">
        <f>I63-I49</f>
        <v>161168.63999999998</v>
      </c>
      <c r="J65" s="626"/>
      <c r="K65" s="626"/>
      <c r="L65" s="626"/>
      <c r="M65" s="626"/>
      <c r="N65" s="626"/>
      <c r="O65" s="626"/>
      <c r="P65" s="626"/>
      <c r="Q65" s="626"/>
      <c r="R65" s="626"/>
      <c r="S65" s="626"/>
    </row>
    <row r="66" spans="1:19" s="578" customFormat="1" ht="13.5" thickBot="1">
      <c r="A66" s="573"/>
      <c r="B66" s="574"/>
      <c r="C66" s="575"/>
      <c r="D66" s="576"/>
      <c r="E66" s="576"/>
      <c r="F66" s="577"/>
      <c r="G66" s="577"/>
      <c r="H66" s="577"/>
      <c r="I66" s="654"/>
      <c r="J66" s="654"/>
      <c r="K66" s="654"/>
      <c r="L66" s="654"/>
      <c r="M66" s="654"/>
      <c r="N66" s="654"/>
      <c r="O66" s="654"/>
      <c r="P66" s="654"/>
      <c r="Q66" s="654"/>
      <c r="R66" s="654"/>
      <c r="S66" s="654"/>
    </row>
    <row r="67" spans="1:19" s="587" customFormat="1">
      <c r="A67" s="600"/>
      <c r="B67" s="601"/>
      <c r="C67" s="602"/>
      <c r="D67" s="603"/>
      <c r="E67" s="603"/>
      <c r="F67" s="604"/>
      <c r="G67" s="604"/>
      <c r="H67" s="604"/>
      <c r="I67" s="655"/>
      <c r="J67" s="655"/>
      <c r="K67" s="655"/>
      <c r="L67" s="655"/>
      <c r="M67" s="655"/>
      <c r="N67" s="655"/>
      <c r="O67" s="655"/>
      <c r="P67" s="655"/>
      <c r="Q67" s="655"/>
      <c r="R67" s="655"/>
      <c r="S67" s="655"/>
    </row>
    <row r="68" spans="1:19" s="610" customFormat="1" ht="13.5" thickBot="1">
      <c r="A68" s="605"/>
      <c r="B68" s="606"/>
      <c r="C68" s="607"/>
      <c r="D68" s="608"/>
      <c r="E68" s="608"/>
      <c r="F68" s="609"/>
      <c r="G68" s="609"/>
      <c r="H68" s="609"/>
      <c r="I68" s="656"/>
      <c r="J68" s="656"/>
      <c r="K68" s="656"/>
      <c r="L68" s="656"/>
      <c r="M68" s="656"/>
      <c r="N68" s="656"/>
      <c r="O68" s="656"/>
      <c r="P68" s="656"/>
      <c r="Q68" s="656"/>
      <c r="R68" s="656"/>
      <c r="S68" s="656"/>
    </row>
    <row r="69" spans="1:19" s="507" customFormat="1" ht="13.5" thickBot="1">
      <c r="A69" s="506"/>
      <c r="B69" s="568"/>
      <c r="C69" s="569"/>
      <c r="D69" s="570"/>
      <c r="E69" s="570"/>
      <c r="F69" s="571"/>
      <c r="G69" s="571"/>
      <c r="H69" s="572"/>
      <c r="I69" s="652"/>
      <c r="J69" s="652"/>
      <c r="K69" s="652"/>
      <c r="L69" s="652"/>
      <c r="M69" s="652"/>
      <c r="N69" s="652"/>
      <c r="O69" s="652"/>
      <c r="P69" s="652"/>
      <c r="Q69" s="652"/>
      <c r="R69" s="652"/>
      <c r="S69" s="652"/>
    </row>
    <row r="70" spans="1:19" s="422" customFormat="1" ht="13.5" thickBot="1">
      <c r="A70" s="494" t="s">
        <v>568</v>
      </c>
      <c r="B70" s="495"/>
      <c r="C70" s="496"/>
      <c r="D70" s="496"/>
      <c r="E70" s="497"/>
      <c r="F70" s="498"/>
      <c r="G70" s="498"/>
      <c r="H70" s="498"/>
      <c r="I70" s="636"/>
      <c r="J70" s="636"/>
      <c r="K70" s="636"/>
      <c r="L70" s="636"/>
      <c r="M70" s="636"/>
      <c r="N70" s="636"/>
      <c r="O70" s="636"/>
      <c r="P70" s="636"/>
      <c r="Q70" s="636"/>
      <c r="R70" s="638"/>
      <c r="S70" s="626"/>
    </row>
    <row r="71" spans="1:19" s="422" customFormat="1">
      <c r="A71" s="525" t="s">
        <v>1061</v>
      </c>
      <c r="B71" s="525"/>
      <c r="C71" s="499">
        <f>24.05+5.5</f>
        <v>29.55</v>
      </c>
      <c r="D71" s="501">
        <v>35</v>
      </c>
      <c r="E71" s="501">
        <v>35</v>
      </c>
      <c r="F71" s="502">
        <v>17</v>
      </c>
      <c r="G71" s="502">
        <v>35</v>
      </c>
      <c r="H71" s="503">
        <f>(+G71*E71)+(D71*F71)</f>
        <v>1820</v>
      </c>
      <c r="I71" s="639">
        <f t="shared" ref="I71:I82" si="34">+H71*C71</f>
        <v>53781</v>
      </c>
      <c r="J71" s="624"/>
      <c r="K71" s="625">
        <f t="shared" ref="K71:K83" si="35">MIN(929.25,MAX(0,+$K$5*I71))</f>
        <v>929.25</v>
      </c>
      <c r="L71" s="625">
        <f t="shared" ref="L71:L83" si="36">MIN(2991.45,MAX(0,(I71-3500)*L$5))</f>
        <v>2790.5954999999999</v>
      </c>
      <c r="M71" s="625">
        <f t="shared" ref="M71:M83" si="37">+ M$5*$I71</f>
        <v>1032.5952</v>
      </c>
      <c r="N71" s="625">
        <f t="shared" ref="N71:N83" si="38">MIN(563.04, N$5*$I71)</f>
        <v>395.82816000000003</v>
      </c>
      <c r="O71" s="625">
        <f t="shared" ref="O71:P83" si="39">+ O$5*$I71</f>
        <v>365.71080000000001</v>
      </c>
      <c r="P71" s="625">
        <f t="shared" si="39"/>
        <v>37.646700000000003</v>
      </c>
      <c r="Q71" s="624">
        <f t="shared" ref="Q71:Q83" si="40">SUM(K71:P71)</f>
        <v>5551.6263600000002</v>
      </c>
      <c r="R71" s="626"/>
      <c r="S71" s="626"/>
    </row>
    <row r="72" spans="1:19" s="422" customFormat="1">
      <c r="A72" s="525" t="s">
        <v>1062</v>
      </c>
      <c r="B72" s="525"/>
      <c r="C72" s="499">
        <v>17.079999999999998</v>
      </c>
      <c r="D72" s="504">
        <v>30</v>
      </c>
      <c r="E72" s="504">
        <v>20</v>
      </c>
      <c r="F72" s="505">
        <v>17</v>
      </c>
      <c r="G72" s="505">
        <v>35</v>
      </c>
      <c r="H72" s="503">
        <f t="shared" ref="H72:H82" si="41">(+G72*E72)+(D72*F72)</f>
        <v>1210</v>
      </c>
      <c r="I72" s="639">
        <f t="shared" si="34"/>
        <v>20666.8</v>
      </c>
      <c r="J72" s="624"/>
      <c r="K72" s="625">
        <f t="shared" si="35"/>
        <v>361.66900000000004</v>
      </c>
      <c r="L72" s="625">
        <f t="shared" si="36"/>
        <v>952.75739999999996</v>
      </c>
      <c r="M72" s="625">
        <f t="shared" si="37"/>
        <v>396.80255999999997</v>
      </c>
      <c r="N72" s="625">
        <f t="shared" si="38"/>
        <v>152.10764800000001</v>
      </c>
      <c r="O72" s="625">
        <f t="shared" si="39"/>
        <v>140.53423999999998</v>
      </c>
      <c r="P72" s="625">
        <f t="shared" si="39"/>
        <v>14.466759999999999</v>
      </c>
      <c r="Q72" s="624">
        <f t="shared" si="40"/>
        <v>2018.3376079999998</v>
      </c>
      <c r="R72" s="626"/>
      <c r="S72" s="626"/>
    </row>
    <row r="73" spans="1:19" s="422" customFormat="1">
      <c r="A73" s="525" t="s">
        <v>1114</v>
      </c>
      <c r="B73" s="525"/>
      <c r="C73" s="499">
        <v>17.079999999999998</v>
      </c>
      <c r="D73" s="504">
        <v>0</v>
      </c>
      <c r="E73" s="504">
        <v>20</v>
      </c>
      <c r="F73" s="505">
        <v>0</v>
      </c>
      <c r="G73" s="505">
        <v>35</v>
      </c>
      <c r="H73" s="503">
        <f t="shared" si="41"/>
        <v>700</v>
      </c>
      <c r="I73" s="639">
        <f t="shared" si="34"/>
        <v>11955.999999999998</v>
      </c>
      <c r="J73" s="624"/>
      <c r="K73" s="625">
        <f t="shared" si="35"/>
        <v>209.23</v>
      </c>
      <c r="L73" s="625">
        <f t="shared" si="36"/>
        <v>469.30799999999988</v>
      </c>
      <c r="M73" s="625">
        <f t="shared" si="37"/>
        <v>229.55519999999996</v>
      </c>
      <c r="N73" s="625">
        <f t="shared" si="38"/>
        <v>87.996159999999989</v>
      </c>
      <c r="O73" s="625">
        <f t="shared" si="39"/>
        <v>81.300799999999981</v>
      </c>
      <c r="P73" s="625">
        <f t="shared" si="39"/>
        <v>8.3691999999999993</v>
      </c>
      <c r="Q73" s="624">
        <f t="shared" si="40"/>
        <v>1085.75936</v>
      </c>
      <c r="R73" s="626"/>
      <c r="S73" s="626"/>
    </row>
    <row r="74" spans="1:19" s="422" customFormat="1">
      <c r="A74" s="525" t="s">
        <v>1115</v>
      </c>
      <c r="B74" s="525"/>
      <c r="C74" s="499">
        <v>20.22</v>
      </c>
      <c r="D74" s="504">
        <v>4</v>
      </c>
      <c r="E74" s="517">
        <v>0</v>
      </c>
      <c r="F74" s="505">
        <v>13</v>
      </c>
      <c r="G74" s="505">
        <v>0</v>
      </c>
      <c r="H74" s="503">
        <f t="shared" si="41"/>
        <v>52</v>
      </c>
      <c r="I74" s="639">
        <f t="shared" si="34"/>
        <v>1051.44</v>
      </c>
      <c r="J74" s="624"/>
      <c r="K74" s="625">
        <f t="shared" si="35"/>
        <v>18.400200000000002</v>
      </c>
      <c r="L74" s="625">
        <f t="shared" si="36"/>
        <v>0</v>
      </c>
      <c r="M74" s="625">
        <f t="shared" si="37"/>
        <v>20.187647999999999</v>
      </c>
      <c r="N74" s="625">
        <f t="shared" si="38"/>
        <v>7.7385984000000008</v>
      </c>
      <c r="O74" s="625">
        <f t="shared" si="39"/>
        <v>7.1497919999999997</v>
      </c>
      <c r="P74" s="625">
        <f t="shared" si="39"/>
        <v>0.736008</v>
      </c>
      <c r="Q74" s="624">
        <f t="shared" si="40"/>
        <v>54.212246399999998</v>
      </c>
      <c r="R74" s="626"/>
      <c r="S74" s="626"/>
    </row>
    <row r="75" spans="1:19" s="422" customFormat="1">
      <c r="A75" s="525" t="s">
        <v>1063</v>
      </c>
      <c r="B75" s="525"/>
      <c r="C75" s="499">
        <v>19.95</v>
      </c>
      <c r="D75" s="504">
        <v>24</v>
      </c>
      <c r="E75" s="517">
        <v>24</v>
      </c>
      <c r="F75" s="505">
        <v>17</v>
      </c>
      <c r="G75" s="505">
        <v>35</v>
      </c>
      <c r="H75" s="503">
        <f t="shared" si="41"/>
        <v>1248</v>
      </c>
      <c r="I75" s="639">
        <f t="shared" si="34"/>
        <v>24897.599999999999</v>
      </c>
      <c r="J75" s="624"/>
      <c r="K75" s="625">
        <f t="shared" si="35"/>
        <v>435.70800000000003</v>
      </c>
      <c r="L75" s="625">
        <f t="shared" si="36"/>
        <v>1187.5667999999998</v>
      </c>
      <c r="M75" s="625">
        <f t="shared" si="37"/>
        <v>478.03391999999991</v>
      </c>
      <c r="N75" s="625">
        <f t="shared" si="38"/>
        <v>183.24633599999999</v>
      </c>
      <c r="O75" s="625">
        <f t="shared" si="39"/>
        <v>169.30367999999999</v>
      </c>
      <c r="P75" s="625">
        <f t="shared" si="39"/>
        <v>17.428319999999999</v>
      </c>
      <c r="Q75" s="624">
        <f t="shared" si="40"/>
        <v>2471.2870560000001</v>
      </c>
      <c r="R75" s="626"/>
      <c r="S75" s="626"/>
    </row>
    <row r="76" spans="1:19" s="422" customFormat="1">
      <c r="A76" s="525" t="s">
        <v>1064</v>
      </c>
      <c r="B76" s="525"/>
      <c r="C76" s="499">
        <v>19.68</v>
      </c>
      <c r="D76" s="504">
        <v>23</v>
      </c>
      <c r="E76" s="517">
        <v>20</v>
      </c>
      <c r="F76" s="505">
        <v>17</v>
      </c>
      <c r="G76" s="505">
        <v>35</v>
      </c>
      <c r="H76" s="503">
        <f t="shared" si="41"/>
        <v>1091</v>
      </c>
      <c r="I76" s="639">
        <f t="shared" si="34"/>
        <v>21470.880000000001</v>
      </c>
      <c r="J76" s="624"/>
      <c r="K76" s="625">
        <f t="shared" si="35"/>
        <v>375.74040000000008</v>
      </c>
      <c r="L76" s="625">
        <f t="shared" si="36"/>
        <v>997.38384000000008</v>
      </c>
      <c r="M76" s="625">
        <f t="shared" si="37"/>
        <v>412.24089599999996</v>
      </c>
      <c r="N76" s="625">
        <f t="shared" si="38"/>
        <v>158.02567680000001</v>
      </c>
      <c r="O76" s="625">
        <f t="shared" si="39"/>
        <v>146.00198399999999</v>
      </c>
      <c r="P76" s="625">
        <f t="shared" si="39"/>
        <v>15.029616000000001</v>
      </c>
      <c r="Q76" s="624">
        <f t="shared" si="40"/>
        <v>2104.4224127999996</v>
      </c>
      <c r="R76" s="626"/>
      <c r="S76" s="626"/>
    </row>
    <row r="77" spans="1:19" s="1084" customFormat="1">
      <c r="A77" s="526" t="s">
        <v>1065</v>
      </c>
      <c r="B77" s="525"/>
      <c r="C77" s="522">
        <v>19.41</v>
      </c>
      <c r="D77" s="527">
        <v>19</v>
      </c>
      <c r="E77" s="527">
        <v>20</v>
      </c>
      <c r="F77" s="528">
        <v>17</v>
      </c>
      <c r="G77" s="528">
        <v>17</v>
      </c>
      <c r="H77" s="529">
        <f t="shared" si="41"/>
        <v>663</v>
      </c>
      <c r="I77" s="653">
        <f t="shared" si="34"/>
        <v>12868.83</v>
      </c>
      <c r="J77" s="653"/>
      <c r="K77" s="657">
        <f t="shared" si="35"/>
        <v>225.20452500000002</v>
      </c>
      <c r="L77" s="657">
        <f t="shared" si="36"/>
        <v>519.97006499999998</v>
      </c>
      <c r="M77" s="657">
        <f t="shared" si="37"/>
        <v>247.08153599999997</v>
      </c>
      <c r="N77" s="657">
        <f t="shared" si="38"/>
        <v>94.714588800000001</v>
      </c>
      <c r="O77" s="657">
        <f t="shared" si="39"/>
        <v>87.508043999999998</v>
      </c>
      <c r="P77" s="657">
        <f t="shared" si="39"/>
        <v>9.0081810000000004</v>
      </c>
      <c r="Q77" s="653">
        <f t="shared" si="40"/>
        <v>1183.4869397999998</v>
      </c>
      <c r="R77" s="658"/>
      <c r="S77" s="658"/>
    </row>
    <row r="78" spans="1:19" s="422" customFormat="1">
      <c r="A78" s="525" t="s">
        <v>1065</v>
      </c>
      <c r="B78" s="525"/>
      <c r="C78" s="499">
        <v>19.41</v>
      </c>
      <c r="D78" s="504">
        <v>18</v>
      </c>
      <c r="E78" s="517">
        <v>20</v>
      </c>
      <c r="F78" s="505">
        <v>17</v>
      </c>
      <c r="G78" s="505">
        <v>35</v>
      </c>
      <c r="H78" s="503">
        <f t="shared" si="41"/>
        <v>1006</v>
      </c>
      <c r="I78" s="639">
        <f t="shared" si="34"/>
        <v>19526.46</v>
      </c>
      <c r="J78" s="624"/>
      <c r="K78" s="625">
        <f t="shared" si="35"/>
        <v>341.71305000000001</v>
      </c>
      <c r="L78" s="625">
        <f t="shared" si="36"/>
        <v>889.46852999999999</v>
      </c>
      <c r="M78" s="625">
        <f t="shared" si="37"/>
        <v>374.90803199999993</v>
      </c>
      <c r="N78" s="625">
        <f t="shared" si="38"/>
        <v>143.71474559999999</v>
      </c>
      <c r="O78" s="625">
        <f t="shared" si="39"/>
        <v>132.77992799999998</v>
      </c>
      <c r="P78" s="625">
        <f t="shared" si="39"/>
        <v>13.668521999999999</v>
      </c>
      <c r="Q78" s="624">
        <f t="shared" si="40"/>
        <v>1896.2528075999996</v>
      </c>
      <c r="R78" s="626"/>
      <c r="S78" s="626"/>
    </row>
    <row r="79" spans="1:19" s="1093" customFormat="1">
      <c r="A79" s="1085" t="s">
        <v>1116</v>
      </c>
      <c r="B79" s="525"/>
      <c r="C79" s="1086">
        <v>19.41</v>
      </c>
      <c r="D79" s="1087">
        <v>12</v>
      </c>
      <c r="E79" s="1087">
        <v>18</v>
      </c>
      <c r="F79" s="1088">
        <v>4</v>
      </c>
      <c r="G79" s="1088">
        <v>35</v>
      </c>
      <c r="H79" s="1089">
        <f t="shared" ref="H79" si="42">(+G79*E79)+(D79*F79)</f>
        <v>678</v>
      </c>
      <c r="I79" s="1090">
        <f t="shared" ref="I79" si="43">+H79*C79</f>
        <v>13159.98</v>
      </c>
      <c r="J79" s="1090"/>
      <c r="K79" s="1091">
        <f t="shared" ref="K79" si="44">MIN(929.25,MAX(0,+$K$5*I79))</f>
        <v>230.29965000000001</v>
      </c>
      <c r="L79" s="1091">
        <f t="shared" ref="L79" si="45">MIN(2991.45,MAX(0,(I79-3500)*L$5))</f>
        <v>536.12888999999996</v>
      </c>
      <c r="M79" s="1091">
        <f t="shared" si="37"/>
        <v>252.67161599999997</v>
      </c>
      <c r="N79" s="1091">
        <f t="shared" si="38"/>
        <v>96.857452800000004</v>
      </c>
      <c r="O79" s="1091">
        <f t="shared" si="39"/>
        <v>89.487863999999988</v>
      </c>
      <c r="P79" s="1091">
        <f t="shared" si="39"/>
        <v>9.2119859999999996</v>
      </c>
      <c r="Q79" s="1090">
        <f t="shared" ref="Q79" si="46">SUM(K79:P79)</f>
        <v>1214.6574587999999</v>
      </c>
      <c r="R79" s="1092"/>
      <c r="S79" s="1092"/>
    </row>
    <row r="80" spans="1:19" s="1093" customFormat="1">
      <c r="A80" s="1085" t="s">
        <v>1116</v>
      </c>
      <c r="B80" s="525"/>
      <c r="C80" s="1086">
        <v>19.41</v>
      </c>
      <c r="D80" s="1087">
        <v>12</v>
      </c>
      <c r="E80" s="1087">
        <v>18</v>
      </c>
      <c r="F80" s="1088">
        <v>4</v>
      </c>
      <c r="G80" s="1088">
        <v>35</v>
      </c>
      <c r="H80" s="1089">
        <f t="shared" si="41"/>
        <v>678</v>
      </c>
      <c r="I80" s="1090">
        <f t="shared" si="34"/>
        <v>13159.98</v>
      </c>
      <c r="J80" s="1090"/>
      <c r="K80" s="1091">
        <f t="shared" si="35"/>
        <v>230.29965000000001</v>
      </c>
      <c r="L80" s="1091">
        <f t="shared" si="36"/>
        <v>536.12888999999996</v>
      </c>
      <c r="M80" s="1091">
        <f t="shared" si="37"/>
        <v>252.67161599999997</v>
      </c>
      <c r="N80" s="1091">
        <f t="shared" si="38"/>
        <v>96.857452800000004</v>
      </c>
      <c r="O80" s="1091">
        <f t="shared" si="39"/>
        <v>89.487863999999988</v>
      </c>
      <c r="P80" s="1091">
        <f t="shared" si="39"/>
        <v>9.2119859999999996</v>
      </c>
      <c r="Q80" s="1090">
        <f t="shared" si="40"/>
        <v>1214.6574587999999</v>
      </c>
      <c r="R80" s="1092"/>
      <c r="S80" s="1092"/>
    </row>
    <row r="81" spans="1:19" s="422" customFormat="1">
      <c r="A81" s="525" t="s">
        <v>1117</v>
      </c>
      <c r="B81" s="525"/>
      <c r="C81" s="499">
        <v>19.41</v>
      </c>
      <c r="D81" s="504">
        <v>18</v>
      </c>
      <c r="E81" s="517">
        <v>18</v>
      </c>
      <c r="F81" s="505">
        <v>17</v>
      </c>
      <c r="G81" s="505">
        <v>35</v>
      </c>
      <c r="H81" s="503">
        <f t="shared" si="41"/>
        <v>936</v>
      </c>
      <c r="I81" s="639">
        <f t="shared" si="34"/>
        <v>18167.759999999998</v>
      </c>
      <c r="J81" s="624"/>
      <c r="K81" s="625">
        <f t="shared" si="35"/>
        <v>317.93580000000003</v>
      </c>
      <c r="L81" s="625">
        <f t="shared" si="36"/>
        <v>814.06067999999993</v>
      </c>
      <c r="M81" s="625">
        <f t="shared" si="37"/>
        <v>348.82099199999993</v>
      </c>
      <c r="N81" s="625">
        <f t="shared" si="38"/>
        <v>133.71471359999998</v>
      </c>
      <c r="O81" s="625">
        <f t="shared" si="39"/>
        <v>123.54076799999999</v>
      </c>
      <c r="P81" s="625">
        <f t="shared" si="39"/>
        <v>12.717431999999999</v>
      </c>
      <c r="Q81" s="624">
        <f t="shared" si="40"/>
        <v>1750.7903856</v>
      </c>
      <c r="R81" s="626"/>
      <c r="S81" s="626"/>
    </row>
    <row r="82" spans="1:19" s="835" customFormat="1">
      <c r="A82" s="525" t="s">
        <v>1232</v>
      </c>
      <c r="B82" s="525"/>
      <c r="C82" s="499">
        <v>19.41</v>
      </c>
      <c r="D82" s="504">
        <v>0</v>
      </c>
      <c r="E82" s="504">
        <v>0</v>
      </c>
      <c r="F82" s="505">
        <v>0</v>
      </c>
      <c r="G82" s="505">
        <v>0</v>
      </c>
      <c r="H82" s="843">
        <f t="shared" si="41"/>
        <v>0</v>
      </c>
      <c r="I82" s="624">
        <f t="shared" si="34"/>
        <v>0</v>
      </c>
      <c r="J82" s="624"/>
      <c r="K82" s="625">
        <f t="shared" si="35"/>
        <v>0</v>
      </c>
      <c r="L82" s="625">
        <f t="shared" si="36"/>
        <v>0</v>
      </c>
      <c r="M82" s="625">
        <f t="shared" si="37"/>
        <v>0</v>
      </c>
      <c r="N82" s="625">
        <f t="shared" si="38"/>
        <v>0</v>
      </c>
      <c r="O82" s="625">
        <f t="shared" si="39"/>
        <v>0</v>
      </c>
      <c r="P82" s="625">
        <f t="shared" si="39"/>
        <v>0</v>
      </c>
      <c r="Q82" s="624">
        <f t="shared" si="40"/>
        <v>0</v>
      </c>
      <c r="R82" s="626"/>
      <c r="S82" s="626"/>
    </row>
    <row r="83" spans="1:19" s="422" customFormat="1" ht="13.5" thickBot="1">
      <c r="A83" s="508"/>
      <c r="B83" s="500"/>
      <c r="C83" s="499"/>
      <c r="D83" s="509"/>
      <c r="E83" s="509"/>
      <c r="F83" s="510"/>
      <c r="G83" s="510"/>
      <c r="H83" s="503"/>
      <c r="I83" s="624"/>
      <c r="J83" s="624"/>
      <c r="K83" s="625">
        <f t="shared" si="35"/>
        <v>0</v>
      </c>
      <c r="L83" s="625">
        <f t="shared" si="36"/>
        <v>0</v>
      </c>
      <c r="M83" s="625">
        <f t="shared" si="37"/>
        <v>0</v>
      </c>
      <c r="N83" s="625">
        <f t="shared" si="38"/>
        <v>0</v>
      </c>
      <c r="O83" s="625">
        <f t="shared" si="39"/>
        <v>0</v>
      </c>
      <c r="P83" s="625">
        <f t="shared" si="39"/>
        <v>0</v>
      </c>
      <c r="Q83" s="624">
        <f t="shared" si="40"/>
        <v>0</v>
      </c>
      <c r="R83" s="626"/>
      <c r="S83" s="626"/>
    </row>
    <row r="84" spans="1:19" s="562" customFormat="1">
      <c r="A84" s="580" t="s">
        <v>1066</v>
      </c>
      <c r="B84" s="558"/>
      <c r="C84" s="559"/>
      <c r="D84" s="560">
        <f>SUM(D71:D83)</f>
        <v>195</v>
      </c>
      <c r="E84" s="560">
        <f>SUM(E74:E81)</f>
        <v>138</v>
      </c>
      <c r="F84" s="560">
        <f>SUM(F71:F81)</f>
        <v>140</v>
      </c>
      <c r="G84" s="560">
        <f>SUM(G71:G81)</f>
        <v>332</v>
      </c>
      <c r="H84" s="560">
        <f>SUM(H71:H81)</f>
        <v>10082</v>
      </c>
      <c r="I84" s="673">
        <f>SUM(I71:I81)</f>
        <v>210706.73</v>
      </c>
      <c r="J84" s="673">
        <f>+I84</f>
        <v>210706.73</v>
      </c>
      <c r="K84" s="627">
        <f t="shared" ref="K84:Q84" si="47">SUM(K71:K83)</f>
        <v>3675.4502750000001</v>
      </c>
      <c r="L84" s="627">
        <f t="shared" si="47"/>
        <v>9693.3685949999999</v>
      </c>
      <c r="M84" s="627">
        <f t="shared" si="47"/>
        <v>4045.5692159999999</v>
      </c>
      <c r="N84" s="627">
        <f t="shared" si="47"/>
        <v>1550.8015328000001</v>
      </c>
      <c r="O84" s="677">
        <f t="shared" si="47"/>
        <v>1432.805764</v>
      </c>
      <c r="P84" s="677">
        <f t="shared" si="47"/>
        <v>147.494711</v>
      </c>
      <c r="Q84" s="677">
        <f t="shared" si="47"/>
        <v>20545.490093799999</v>
      </c>
      <c r="R84" s="678">
        <f>+I84+Q84</f>
        <v>231252.22009380002</v>
      </c>
      <c r="S84" s="676"/>
    </row>
    <row r="85" spans="1:19" s="422" customFormat="1">
      <c r="A85" s="422" t="s">
        <v>1233</v>
      </c>
      <c r="B85" s="500"/>
      <c r="C85" s="499"/>
      <c r="D85" s="553">
        <f>D84+D82</f>
        <v>195</v>
      </c>
      <c r="E85" s="553">
        <f t="shared" ref="E85:Q85" si="48">E84+E82</f>
        <v>138</v>
      </c>
      <c r="F85" s="553">
        <f t="shared" si="48"/>
        <v>140</v>
      </c>
      <c r="G85" s="553">
        <f t="shared" si="48"/>
        <v>332</v>
      </c>
      <c r="H85" s="553">
        <f t="shared" si="48"/>
        <v>10082</v>
      </c>
      <c r="I85" s="659">
        <f t="shared" si="48"/>
        <v>210706.73</v>
      </c>
      <c r="J85" s="659">
        <f t="shared" si="48"/>
        <v>210706.73</v>
      </c>
      <c r="K85" s="659">
        <f t="shared" si="48"/>
        <v>3675.4502750000001</v>
      </c>
      <c r="L85" s="659">
        <f t="shared" si="48"/>
        <v>9693.3685949999999</v>
      </c>
      <c r="M85" s="659">
        <f t="shared" si="48"/>
        <v>4045.5692159999999</v>
      </c>
      <c r="N85" s="659">
        <f t="shared" si="48"/>
        <v>1550.8015328000001</v>
      </c>
      <c r="O85" s="659">
        <f t="shared" si="48"/>
        <v>1432.805764</v>
      </c>
      <c r="P85" s="659">
        <f t="shared" si="48"/>
        <v>147.494711</v>
      </c>
      <c r="Q85" s="659">
        <f t="shared" si="48"/>
        <v>20545.490093799999</v>
      </c>
      <c r="R85" s="660">
        <f>+I85+Q85</f>
        <v>231252.22009380002</v>
      </c>
      <c r="S85" s="626"/>
    </row>
    <row r="86" spans="1:19" s="422" customFormat="1" ht="13.5" thickBot="1">
      <c r="B86" s="500"/>
      <c r="C86" s="499"/>
      <c r="D86" s="553"/>
      <c r="E86" s="553"/>
      <c r="F86" s="553"/>
      <c r="G86" s="553"/>
      <c r="H86" s="553"/>
      <c r="I86" s="659"/>
      <c r="J86" s="659"/>
      <c r="K86" s="659"/>
      <c r="L86" s="659"/>
      <c r="M86" s="659"/>
      <c r="N86" s="659"/>
      <c r="O86" s="659"/>
      <c r="P86" s="659"/>
      <c r="Q86" s="659"/>
      <c r="R86" s="660"/>
      <c r="S86" s="626"/>
    </row>
    <row r="87" spans="1:19" s="593" customFormat="1">
      <c r="B87" s="611"/>
      <c r="C87" s="612"/>
      <c r="D87" s="613"/>
      <c r="E87" s="613"/>
      <c r="F87" s="613"/>
      <c r="G87" s="613"/>
      <c r="H87" s="613"/>
      <c r="I87" s="661"/>
      <c r="J87" s="661"/>
      <c r="K87" s="661"/>
      <c r="L87" s="661"/>
      <c r="M87" s="661"/>
      <c r="N87" s="661"/>
      <c r="O87" s="661"/>
      <c r="P87" s="661"/>
      <c r="Q87" s="661"/>
      <c r="R87" s="662"/>
      <c r="S87" s="648"/>
    </row>
    <row r="88" spans="1:19" s="599" customFormat="1" ht="13.5" thickBot="1">
      <c r="B88" s="595"/>
      <c r="C88" s="596"/>
      <c r="D88" s="614"/>
      <c r="E88" s="614"/>
      <c r="F88" s="614"/>
      <c r="G88" s="614"/>
      <c r="H88" s="614"/>
      <c r="I88" s="663"/>
      <c r="J88" s="663"/>
      <c r="K88" s="663"/>
      <c r="L88" s="663"/>
      <c r="M88" s="663"/>
      <c r="N88" s="663"/>
      <c r="O88" s="663"/>
      <c r="P88" s="663"/>
      <c r="Q88" s="663"/>
      <c r="R88" s="664"/>
      <c r="S88" s="650"/>
    </row>
    <row r="89" spans="1:19" s="422" customFormat="1" ht="13.5" thickBot="1">
      <c r="B89" s="500"/>
      <c r="C89" s="499"/>
      <c r="D89" s="509"/>
      <c r="E89" s="509"/>
      <c r="F89" s="510"/>
      <c r="G89" s="510"/>
      <c r="H89" s="503"/>
      <c r="I89" s="624"/>
      <c r="J89" s="624"/>
      <c r="K89" s="624"/>
      <c r="L89" s="624"/>
      <c r="M89" s="624"/>
      <c r="N89" s="624"/>
      <c r="O89" s="624"/>
      <c r="P89" s="624"/>
      <c r="Q89" s="624"/>
      <c r="R89" s="626"/>
      <c r="S89" s="626"/>
    </row>
    <row r="90" spans="1:19" s="422" customFormat="1" ht="13.5" thickBot="1">
      <c r="A90" s="494" t="s">
        <v>1234</v>
      </c>
      <c r="B90" s="495"/>
      <c r="C90" s="496"/>
      <c r="D90" s="496"/>
      <c r="E90" s="497"/>
      <c r="F90" s="498"/>
      <c r="G90" s="498"/>
      <c r="H90" s="498"/>
      <c r="I90" s="636"/>
      <c r="J90" s="636"/>
      <c r="K90" s="636"/>
      <c r="L90" s="636"/>
      <c r="M90" s="636"/>
      <c r="N90" s="636"/>
      <c r="O90" s="636"/>
      <c r="P90" s="636"/>
      <c r="Q90" s="636"/>
      <c r="R90" s="638"/>
      <c r="S90" s="626"/>
    </row>
    <row r="91" spans="1:19" s="422" customFormat="1">
      <c r="A91" s="507" t="s">
        <v>1067</v>
      </c>
      <c r="B91" s="500"/>
      <c r="C91" s="499">
        <v>36.659999999999997</v>
      </c>
      <c r="D91" s="501">
        <v>35</v>
      </c>
      <c r="E91" s="501">
        <v>35</v>
      </c>
      <c r="F91" s="502">
        <v>0</v>
      </c>
      <c r="G91" s="502">
        <v>52</v>
      </c>
      <c r="H91" s="503">
        <f>+G91*E91</f>
        <v>1820</v>
      </c>
      <c r="I91" s="639">
        <f>+H91*C91</f>
        <v>66721.2</v>
      </c>
      <c r="J91" s="624"/>
      <c r="K91" s="625">
        <f>MIN(929.25,MAX(0,+$K$5*I91))</f>
        <v>929.25</v>
      </c>
      <c r="L91" s="625">
        <f>MIN(2991.45,MAX(0,(I91-3500)*L$5))</f>
        <v>2991.45</v>
      </c>
      <c r="M91" s="625">
        <f>+ M$5*$I91</f>
        <v>1281.0470399999999</v>
      </c>
      <c r="N91" s="625">
        <f>MIN(563.04, N$5*$I91)</f>
        <v>491.06803200000002</v>
      </c>
      <c r="O91" s="625">
        <f t="shared" ref="O91:P93" si="49">+ O$5*$I91</f>
        <v>453.70415999999994</v>
      </c>
      <c r="P91" s="625">
        <f t="shared" si="49"/>
        <v>46.704839999999997</v>
      </c>
      <c r="Q91" s="624">
        <f t="shared" ref="Q91:Q93" si="50">SUM(K91:P91)</f>
        <v>6193.2240720000009</v>
      </c>
      <c r="R91" s="626"/>
      <c r="S91" s="626"/>
    </row>
    <row r="92" spans="1:19" s="422" customFormat="1">
      <c r="A92" s="507" t="s">
        <v>1118</v>
      </c>
      <c r="B92" s="500"/>
      <c r="C92" s="499">
        <v>17.350000000000001</v>
      </c>
      <c r="D92" s="504">
        <v>12</v>
      </c>
      <c r="E92" s="504">
        <v>12</v>
      </c>
      <c r="F92" s="505">
        <v>0</v>
      </c>
      <c r="G92" s="505">
        <v>52</v>
      </c>
      <c r="H92" s="503">
        <f>+G92*E92</f>
        <v>624</v>
      </c>
      <c r="I92" s="639">
        <f>+H92*C92</f>
        <v>10826.400000000001</v>
      </c>
      <c r="J92" s="624"/>
      <c r="K92" s="625">
        <f>MIN(929.25,MAX(0,+$K$5*I92))</f>
        <v>189.46200000000005</v>
      </c>
      <c r="L92" s="625">
        <f>MIN(2991.45,MAX(0,(I92-3500)*L$5))</f>
        <v>406.61520000000007</v>
      </c>
      <c r="M92" s="625">
        <f>+ M$5*$I92</f>
        <v>207.86688000000001</v>
      </c>
      <c r="N92" s="625">
        <f>MIN(563.04, N$5*$I92)</f>
        <v>79.682304000000016</v>
      </c>
      <c r="O92" s="625">
        <f t="shared" si="49"/>
        <v>73.619520000000009</v>
      </c>
      <c r="P92" s="625">
        <f t="shared" si="49"/>
        <v>7.5784800000000008</v>
      </c>
      <c r="Q92" s="624">
        <f t="shared" si="50"/>
        <v>964.82438400000024</v>
      </c>
      <c r="R92" s="626"/>
      <c r="S92" s="626"/>
    </row>
    <row r="93" spans="1:19" s="422" customFormat="1">
      <c r="A93" s="507" t="s">
        <v>1119</v>
      </c>
      <c r="B93" s="500"/>
      <c r="C93" s="499">
        <v>17.079999999999998</v>
      </c>
      <c r="D93" s="504">
        <v>8</v>
      </c>
      <c r="E93" s="504">
        <v>8</v>
      </c>
      <c r="F93" s="505">
        <v>0</v>
      </c>
      <c r="G93" s="505">
        <v>52</v>
      </c>
      <c r="H93" s="503">
        <f>+G93*E93</f>
        <v>416</v>
      </c>
      <c r="I93" s="639">
        <f>+H93*C93</f>
        <v>7105.2799999999988</v>
      </c>
      <c r="J93" s="624"/>
      <c r="K93" s="625">
        <f>MIN(929.25,MAX(0,+$K$5*I93))</f>
        <v>124.3424</v>
      </c>
      <c r="L93" s="625">
        <f>MIN(2991.45,MAX(0,(I93-3500)*L$5))</f>
        <v>200.09303999999995</v>
      </c>
      <c r="M93" s="625">
        <f>+ M$5*$I93</f>
        <v>136.42137599999995</v>
      </c>
      <c r="N93" s="625">
        <f>MIN(563.04, N$5*$I93)</f>
        <v>52.294860799999995</v>
      </c>
      <c r="O93" s="625">
        <f t="shared" si="49"/>
        <v>48.315903999999989</v>
      </c>
      <c r="P93" s="625">
        <f t="shared" si="49"/>
        <v>4.9736959999999995</v>
      </c>
      <c r="Q93" s="624">
        <f t="shared" si="50"/>
        <v>566.44127679999997</v>
      </c>
      <c r="R93" s="626"/>
      <c r="S93" s="626"/>
    </row>
    <row r="94" spans="1:19" s="422" customFormat="1" ht="13.5" thickBot="1">
      <c r="A94" s="506"/>
      <c r="B94" s="500"/>
      <c r="C94" s="499"/>
      <c r="D94" s="478"/>
      <c r="E94" s="530"/>
      <c r="F94" s="510"/>
      <c r="G94" s="510"/>
      <c r="H94" s="503"/>
      <c r="I94" s="639"/>
      <c r="J94" s="624"/>
      <c r="K94" s="625">
        <f>MIN(929.25,MAX(0,+$K$5*I94))</f>
        <v>0</v>
      </c>
      <c r="L94" s="625">
        <f>MIN(2991.45,MAX(0,(I94-3500)*L$5))</f>
        <v>0</v>
      </c>
      <c r="M94" s="625">
        <f>+ M$5*$I94</f>
        <v>0</v>
      </c>
      <c r="N94" s="625">
        <f>MIN(563.04, N$5*$I94)</f>
        <v>0</v>
      </c>
      <c r="O94" s="624"/>
      <c r="P94" s="624"/>
      <c r="Q94" s="630"/>
      <c r="R94" s="626"/>
      <c r="S94" s="626"/>
    </row>
    <row r="95" spans="1:19" s="562" customFormat="1">
      <c r="A95" s="580" t="s">
        <v>1120</v>
      </c>
      <c r="B95" s="558"/>
      <c r="C95" s="559"/>
      <c r="D95" s="560">
        <f t="shared" ref="D95:I95" si="51">SUM(D91:D94)</f>
        <v>55</v>
      </c>
      <c r="E95" s="560">
        <f t="shared" si="51"/>
        <v>55</v>
      </c>
      <c r="F95" s="560">
        <f t="shared" si="51"/>
        <v>0</v>
      </c>
      <c r="G95" s="560">
        <f t="shared" si="51"/>
        <v>156</v>
      </c>
      <c r="H95" s="560">
        <f t="shared" si="51"/>
        <v>2860</v>
      </c>
      <c r="I95" s="673">
        <f t="shared" si="51"/>
        <v>84652.88</v>
      </c>
      <c r="J95" s="673">
        <f>+I95</f>
        <v>84652.88</v>
      </c>
      <c r="K95" s="679">
        <f>SUM(K91:K94)</f>
        <v>1243.0544</v>
      </c>
      <c r="L95" s="679">
        <f t="shared" ref="L95:Q95" si="52">SUM(L91:L94)</f>
        <v>3598.1582399999998</v>
      </c>
      <c r="M95" s="674">
        <f t="shared" si="52"/>
        <v>1625.335296</v>
      </c>
      <c r="N95" s="679">
        <f t="shared" si="52"/>
        <v>623.0451968000001</v>
      </c>
      <c r="O95" s="673">
        <f t="shared" si="52"/>
        <v>575.63958400000001</v>
      </c>
      <c r="P95" s="673">
        <f t="shared" si="52"/>
        <v>59.257015999999993</v>
      </c>
      <c r="Q95" s="673">
        <f t="shared" si="52"/>
        <v>7724.4897328000015</v>
      </c>
      <c r="R95" s="675">
        <f>+I95+Q95</f>
        <v>92377.369732800013</v>
      </c>
      <c r="S95" s="676"/>
    </row>
    <row r="96" spans="1:19" s="422" customFormat="1" ht="13.5" thickBot="1">
      <c r="A96" s="531"/>
      <c r="B96" s="579"/>
      <c r="C96" s="550"/>
      <c r="D96" s="512"/>
      <c r="E96" s="512"/>
      <c r="F96" s="512"/>
      <c r="G96" s="512"/>
      <c r="H96" s="512"/>
      <c r="I96" s="641"/>
      <c r="J96" s="641"/>
      <c r="K96" s="665"/>
      <c r="L96" s="665"/>
      <c r="M96" s="642"/>
      <c r="N96" s="665"/>
      <c r="O96" s="641"/>
      <c r="P96" s="641"/>
      <c r="Q96" s="641"/>
      <c r="R96" s="643"/>
      <c r="S96" s="626"/>
    </row>
    <row r="97" spans="1:20" s="593" customFormat="1">
      <c r="A97" s="589"/>
      <c r="B97" s="590"/>
      <c r="C97" s="591"/>
      <c r="D97" s="592"/>
      <c r="E97" s="592"/>
      <c r="F97" s="592"/>
      <c r="G97" s="592"/>
      <c r="H97" s="592"/>
      <c r="I97" s="645"/>
      <c r="J97" s="645"/>
      <c r="K97" s="666"/>
      <c r="L97" s="666"/>
      <c r="M97" s="646"/>
      <c r="N97" s="666"/>
      <c r="O97" s="645"/>
      <c r="P97" s="645"/>
      <c r="Q97" s="645"/>
      <c r="R97" s="647"/>
      <c r="S97" s="648"/>
    </row>
    <row r="98" spans="1:20" s="599" customFormat="1" ht="13.5" thickBot="1">
      <c r="A98" s="594"/>
      <c r="B98" s="595"/>
      <c r="C98" s="596"/>
      <c r="D98" s="615"/>
      <c r="E98" s="597"/>
      <c r="F98" s="598"/>
      <c r="G98" s="598"/>
      <c r="H98" s="598"/>
      <c r="I98" s="649"/>
      <c r="J98" s="649"/>
      <c r="K98" s="649"/>
      <c r="L98" s="649"/>
      <c r="M98" s="649"/>
      <c r="N98" s="649"/>
      <c r="O98" s="649"/>
      <c r="P98" s="649"/>
      <c r="Q98" s="667"/>
      <c r="R98" s="650"/>
      <c r="S98" s="650"/>
    </row>
    <row r="99" spans="1:20" s="422" customFormat="1" ht="13.5" thickBot="1">
      <c r="A99" s="508"/>
      <c r="B99" s="500"/>
      <c r="C99" s="499"/>
      <c r="D99" s="478"/>
      <c r="E99" s="530"/>
      <c r="F99" s="510"/>
      <c r="G99" s="510"/>
      <c r="H99" s="503"/>
      <c r="I99" s="624"/>
      <c r="J99" s="624"/>
      <c r="K99" s="624"/>
      <c r="L99" s="624"/>
      <c r="M99" s="624"/>
      <c r="N99" s="624"/>
      <c r="O99" s="624"/>
      <c r="P99" s="624"/>
      <c r="Q99" s="630"/>
      <c r="R99" s="626"/>
      <c r="S99" s="626"/>
    </row>
    <row r="100" spans="1:20" s="422" customFormat="1" ht="13.5" thickBot="1">
      <c r="A100" s="557" t="s">
        <v>1068</v>
      </c>
      <c r="B100" s="495"/>
      <c r="C100" s="496"/>
      <c r="D100" s="496"/>
      <c r="E100" s="497"/>
      <c r="F100" s="498"/>
      <c r="G100" s="498"/>
      <c r="H100" s="492"/>
      <c r="I100" s="636"/>
      <c r="J100" s="636"/>
      <c r="K100" s="636"/>
      <c r="L100" s="636"/>
      <c r="M100" s="636"/>
      <c r="N100" s="636"/>
      <c r="O100" s="636"/>
      <c r="P100" s="636"/>
      <c r="Q100" s="636"/>
      <c r="R100" s="638"/>
      <c r="S100" s="626"/>
    </row>
    <row r="101" spans="1:20" s="422" customFormat="1" hidden="1">
      <c r="A101" s="533" t="s">
        <v>1069</v>
      </c>
      <c r="B101" s="534" t="s">
        <v>1121</v>
      </c>
      <c r="C101" s="554">
        <v>103590.24</v>
      </c>
      <c r="D101" s="532"/>
      <c r="E101" s="509"/>
      <c r="F101" s="510"/>
      <c r="G101" s="510">
        <v>52</v>
      </c>
      <c r="H101" s="555">
        <v>1.034</v>
      </c>
      <c r="I101" s="668">
        <f>+C101*H101</f>
        <v>107112.30816000002</v>
      </c>
      <c r="J101" s="626"/>
      <c r="K101" s="625">
        <f>MIN(929.25,MAX(0,+$K$5*C101))</f>
        <v>929.25</v>
      </c>
      <c r="L101" s="625">
        <f>MIN(2991.45,MAX(0,(C101-3500)*L$5))</f>
        <v>2991.45</v>
      </c>
      <c r="M101" s="625">
        <f>+ M$5*$C101</f>
        <v>1988.9326079999998</v>
      </c>
      <c r="N101" s="625">
        <f>MIN(563.04, N$5*$C101)</f>
        <v>563.04</v>
      </c>
      <c r="O101" s="625">
        <f>+ O$5*$C101</f>
        <v>704.41363200000001</v>
      </c>
      <c r="P101" s="625">
        <f>+ P$5*$C101</f>
        <v>72.513168000000007</v>
      </c>
      <c r="Q101" s="624">
        <f t="shared" ref="Q101:Q102" si="53">SUM(K101:P101)</f>
        <v>7249.599408</v>
      </c>
      <c r="R101" s="626"/>
      <c r="S101" s="626"/>
    </row>
    <row r="102" spans="1:20" s="422" customFormat="1" hidden="1">
      <c r="A102" s="533" t="s">
        <v>1070</v>
      </c>
      <c r="B102" s="534" t="s">
        <v>1122</v>
      </c>
      <c r="C102" s="554">
        <v>70385.899999999994</v>
      </c>
      <c r="D102" s="532"/>
      <c r="E102" s="509"/>
      <c r="F102" s="510"/>
      <c r="G102" s="510">
        <v>52</v>
      </c>
      <c r="H102" s="555">
        <v>1.034</v>
      </c>
      <c r="I102" s="668">
        <f>+C102*H102</f>
        <v>72779.020599999989</v>
      </c>
      <c r="J102" s="626"/>
      <c r="K102" s="625">
        <f>MIN(929.25,MAX(0,+$K$5*C102))</f>
        <v>929.25</v>
      </c>
      <c r="L102" s="625">
        <f>MIN(2991.45,MAX(0,(C102-3500)*L$5))</f>
        <v>2991.45</v>
      </c>
      <c r="M102" s="625">
        <f>+ M$5*$C102</f>
        <v>1351.4092799999999</v>
      </c>
      <c r="N102" s="625">
        <f>MIN(563.04, N$5*$C102)</f>
        <v>518.04022399999997</v>
      </c>
      <c r="O102" s="625">
        <f>+ O$5*$C102</f>
        <v>478.62411999999995</v>
      </c>
      <c r="P102" s="625">
        <f>+ P$5*$C102</f>
        <v>49.270129999999995</v>
      </c>
      <c r="Q102" s="624">
        <f t="shared" si="53"/>
        <v>6318.0437539999994</v>
      </c>
      <c r="R102" s="626"/>
      <c r="S102" s="626"/>
    </row>
    <row r="103" spans="1:20" s="176" customFormat="1" ht="13.5" thickBot="1">
      <c r="A103" s="422"/>
      <c r="B103" s="500"/>
      <c r="C103" s="499"/>
      <c r="D103" s="478"/>
      <c r="E103" s="530"/>
      <c r="F103" s="510"/>
      <c r="G103" s="510"/>
      <c r="H103" s="503"/>
      <c r="I103" s="639"/>
      <c r="J103" s="624"/>
      <c r="K103" s="625"/>
      <c r="L103" s="625"/>
      <c r="M103" s="625"/>
      <c r="N103" s="625"/>
      <c r="O103" s="624"/>
      <c r="P103" s="624"/>
      <c r="Q103" s="624"/>
      <c r="R103" s="626"/>
      <c r="S103" s="626"/>
      <c r="T103" s="422"/>
    </row>
    <row r="104" spans="1:20" s="562" customFormat="1">
      <c r="A104" s="580" t="s">
        <v>1071</v>
      </c>
      <c r="B104" s="558"/>
      <c r="C104" s="559"/>
      <c r="D104" s="560">
        <f t="shared" ref="D104:I104" si="54">SUM(D101:D103)</f>
        <v>0</v>
      </c>
      <c r="E104" s="560">
        <f t="shared" si="54"/>
        <v>0</v>
      </c>
      <c r="F104" s="560">
        <f t="shared" si="54"/>
        <v>0</v>
      </c>
      <c r="G104" s="560">
        <f t="shared" si="54"/>
        <v>104</v>
      </c>
      <c r="H104" s="560"/>
      <c r="I104" s="673">
        <f t="shared" si="54"/>
        <v>179891.32876</v>
      </c>
      <c r="J104" s="680">
        <f>+I104</f>
        <v>179891.32876</v>
      </c>
      <c r="K104" s="679">
        <f>53100*2*K5</f>
        <v>1858.5000000000002</v>
      </c>
      <c r="L104" s="679">
        <f>(57400-3500)*2*L5</f>
        <v>5982.9</v>
      </c>
      <c r="M104" s="674">
        <f>+ M$5*$I104</f>
        <v>3453.9135121919999</v>
      </c>
      <c r="N104" s="674">
        <f>(C102+76500)*$N$5</f>
        <v>1081.080224</v>
      </c>
      <c r="O104" s="673">
        <f>+ O$5*$I104</f>
        <v>1223.2610355679999</v>
      </c>
      <c r="P104" s="673">
        <f>+ P$5*$I104</f>
        <v>125.923930132</v>
      </c>
      <c r="Q104" s="673">
        <f>SUM(K104:P104)</f>
        <v>13725.578701891996</v>
      </c>
      <c r="R104" s="675">
        <f>+I104+Q104</f>
        <v>193616.907461892</v>
      </c>
      <c r="S104" s="675"/>
      <c r="T104" s="580"/>
    </row>
    <row r="105" spans="1:20" s="422" customFormat="1" ht="13.5" thickBot="1">
      <c r="A105" s="531"/>
      <c r="B105" s="579"/>
      <c r="C105" s="550"/>
      <c r="D105" s="512"/>
      <c r="E105" s="512"/>
      <c r="F105" s="512"/>
      <c r="G105" s="512"/>
      <c r="H105" s="512"/>
      <c r="I105" s="641"/>
      <c r="J105" s="669"/>
      <c r="K105" s="665"/>
      <c r="L105" s="665"/>
      <c r="M105" s="642"/>
      <c r="N105" s="642"/>
      <c r="O105" s="641"/>
      <c r="P105" s="641"/>
      <c r="Q105" s="641"/>
      <c r="R105" s="643"/>
      <c r="S105" s="631"/>
      <c r="T105" s="176"/>
    </row>
    <row r="106" spans="1:20" s="759" customFormat="1">
      <c r="A106" s="751"/>
      <c r="B106" s="752"/>
      <c r="C106" s="753"/>
      <c r="D106" s="754"/>
      <c r="E106" s="754"/>
      <c r="F106" s="754"/>
      <c r="G106" s="754"/>
      <c r="H106" s="754"/>
      <c r="I106" s="755"/>
      <c r="J106" s="755"/>
      <c r="K106" s="756"/>
      <c r="L106" s="756"/>
      <c r="M106" s="757"/>
      <c r="N106" s="757"/>
      <c r="O106" s="755"/>
      <c r="P106" s="755"/>
      <c r="Q106" s="755"/>
      <c r="R106" s="758"/>
      <c r="S106" s="758"/>
      <c r="T106" s="751"/>
    </row>
    <row r="107" spans="1:20" s="760" customFormat="1" ht="13.5" thickBot="1">
      <c r="B107" s="761"/>
      <c r="C107" s="762"/>
      <c r="D107" s="763"/>
      <c r="E107" s="764"/>
      <c r="F107" s="765"/>
      <c r="G107" s="765"/>
      <c r="H107" s="765"/>
      <c r="I107" s="766"/>
      <c r="J107" s="766"/>
      <c r="K107" s="766"/>
      <c r="L107" s="766"/>
      <c r="M107" s="766"/>
      <c r="N107" s="766"/>
      <c r="O107" s="766"/>
      <c r="P107" s="766"/>
      <c r="Q107" s="766"/>
      <c r="R107" s="767"/>
      <c r="S107" s="767"/>
    </row>
    <row r="108" spans="1:20" s="176" customFormat="1" ht="13.5" thickBot="1">
      <c r="A108" s="422"/>
      <c r="B108" s="500"/>
      <c r="C108" s="499"/>
      <c r="D108" s="478"/>
      <c r="E108" s="530"/>
      <c r="F108" s="510"/>
      <c r="G108" s="510"/>
      <c r="H108" s="503"/>
      <c r="I108" s="624"/>
      <c r="J108" s="624"/>
      <c r="K108" s="624"/>
      <c r="L108" s="624"/>
      <c r="M108" s="624"/>
      <c r="N108" s="624"/>
      <c r="O108" s="624"/>
      <c r="P108" s="624"/>
      <c r="Q108" s="624"/>
      <c r="R108" s="626"/>
      <c r="S108" s="626"/>
      <c r="T108" s="422"/>
    </row>
    <row r="109" spans="1:20" s="562" customFormat="1">
      <c r="A109" s="580" t="s">
        <v>1072</v>
      </c>
      <c r="B109" s="558"/>
      <c r="C109" s="559"/>
      <c r="D109" s="560" t="s">
        <v>1074</v>
      </c>
      <c r="E109" s="560"/>
      <c r="F109" s="560"/>
      <c r="G109" s="560">
        <f>8*52+8*4</f>
        <v>448</v>
      </c>
      <c r="H109" s="560"/>
      <c r="I109" s="673">
        <f>41320.12*8</f>
        <v>330560.96000000002</v>
      </c>
      <c r="J109" s="673">
        <f>+I109</f>
        <v>330560.96000000002</v>
      </c>
      <c r="K109" s="674">
        <f>+$K$5*I109</f>
        <v>5784.8168000000005</v>
      </c>
      <c r="L109" s="674">
        <v>16792.13</v>
      </c>
      <c r="M109" s="674">
        <f>+ M$5*$I109</f>
        <v>6346.7704320000003</v>
      </c>
      <c r="N109" s="674">
        <f>+ N$5*$I109</f>
        <v>2432.9286656000004</v>
      </c>
      <c r="O109" s="673">
        <f>+ O$5*$I109</f>
        <v>2247.8145279999999</v>
      </c>
      <c r="P109" s="673">
        <f>+ P$5*$I109</f>
        <v>231.392672</v>
      </c>
      <c r="Q109" s="673">
        <f>SUM(K109:P109)</f>
        <v>33835.853097600004</v>
      </c>
      <c r="R109" s="675">
        <f>+I109+Q109</f>
        <v>364396.81309760001</v>
      </c>
      <c r="S109" s="675"/>
      <c r="T109" s="580"/>
    </row>
    <row r="110" spans="1:20" s="422" customFormat="1" ht="13.5" thickBot="1">
      <c r="A110" s="531"/>
      <c r="B110" s="579"/>
      <c r="C110" s="550"/>
      <c r="D110" s="512"/>
      <c r="E110" s="512"/>
      <c r="F110" s="512"/>
      <c r="G110" s="512"/>
      <c r="H110" s="512"/>
      <c r="I110" s="641"/>
      <c r="J110" s="641"/>
      <c r="K110" s="642"/>
      <c r="L110" s="642"/>
      <c r="M110" s="642"/>
      <c r="N110" s="642"/>
      <c r="O110" s="641"/>
      <c r="P110" s="641"/>
      <c r="Q110" s="641"/>
      <c r="R110" s="643"/>
      <c r="S110" s="631"/>
      <c r="T110" s="176"/>
    </row>
    <row r="111" spans="1:20" s="593" customFormat="1">
      <c r="B111" s="611"/>
      <c r="C111" s="612"/>
      <c r="D111" s="616"/>
      <c r="E111" s="617"/>
      <c r="F111" s="618"/>
      <c r="G111" s="618"/>
      <c r="H111" s="618"/>
      <c r="I111" s="670"/>
      <c r="J111" s="670"/>
      <c r="K111" s="670"/>
      <c r="L111" s="670"/>
      <c r="M111" s="670"/>
      <c r="N111" s="670"/>
      <c r="O111" s="670"/>
      <c r="P111" s="670"/>
      <c r="Q111" s="645"/>
      <c r="R111" s="648"/>
      <c r="S111" s="648"/>
    </row>
    <row r="112" spans="1:20" s="599" customFormat="1" ht="13.5" thickBot="1">
      <c r="C112" s="596"/>
      <c r="D112" s="615"/>
      <c r="E112" s="597"/>
      <c r="F112" s="598"/>
      <c r="G112" s="598"/>
      <c r="H112" s="598"/>
      <c r="I112" s="649"/>
      <c r="J112" s="649"/>
      <c r="K112" s="649"/>
      <c r="L112" s="649"/>
      <c r="M112" s="649"/>
      <c r="N112" s="649"/>
      <c r="O112" s="649"/>
      <c r="P112" s="649"/>
      <c r="Q112" s="649"/>
      <c r="R112" s="650"/>
      <c r="S112" s="650"/>
    </row>
    <row r="113" spans="1:20" s="176" customFormat="1" ht="13.5" thickBot="1">
      <c r="A113" s="422"/>
      <c r="B113" s="422"/>
      <c r="C113" s="499"/>
      <c r="D113" s="478"/>
      <c r="E113" s="530"/>
      <c r="F113" s="510"/>
      <c r="G113" s="510"/>
      <c r="H113" s="503"/>
      <c r="I113" s="624"/>
      <c r="J113" s="624"/>
      <c r="K113" s="624"/>
      <c r="L113" s="624"/>
      <c r="M113" s="624"/>
      <c r="N113" s="624"/>
      <c r="O113" s="624"/>
      <c r="P113" s="624"/>
      <c r="Q113" s="624"/>
      <c r="R113" s="626"/>
      <c r="S113" s="626"/>
      <c r="T113" s="422"/>
    </row>
    <row r="114" spans="1:20" s="422" customFormat="1" ht="18.75" thickBot="1">
      <c r="A114" s="619" t="s">
        <v>1073</v>
      </c>
      <c r="B114" s="620"/>
      <c r="C114" s="621"/>
      <c r="D114" s="622"/>
      <c r="E114" s="622"/>
      <c r="F114" s="622"/>
      <c r="G114" s="622"/>
      <c r="H114" s="622"/>
      <c r="I114" s="671">
        <f t="shared" ref="I114:R114" si="55">+I109+I104+I95+I84+I63+I42+I28</f>
        <v>1318250.3187599999</v>
      </c>
      <c r="J114" s="671">
        <f t="shared" si="55"/>
        <v>1318250.3187599999</v>
      </c>
      <c r="K114" s="671">
        <f t="shared" si="55"/>
        <v>21835.890825000002</v>
      </c>
      <c r="L114" s="671">
        <f t="shared" si="55"/>
        <v>59672.488384999997</v>
      </c>
      <c r="M114" s="671">
        <f t="shared" si="55"/>
        <v>25646.567400192002</v>
      </c>
      <c r="N114" s="671">
        <f t="shared" si="55"/>
        <v>9588.2642144000019</v>
      </c>
      <c r="O114" s="671">
        <f t="shared" si="55"/>
        <v>9083.1592875679999</v>
      </c>
      <c r="P114" s="671">
        <f t="shared" si="55"/>
        <v>935.031103132</v>
      </c>
      <c r="Q114" s="671">
        <f t="shared" si="55"/>
        <v>125081.20191129201</v>
      </c>
      <c r="R114" s="671">
        <f t="shared" si="55"/>
        <v>1443331.5206712917</v>
      </c>
      <c r="S114" s="672">
        <f>SUM(I114:R114)</f>
        <v>4331674.7613178752</v>
      </c>
      <c r="T114" s="176"/>
    </row>
    <row r="115" spans="1:20">
      <c r="R115" s="484"/>
      <c r="S115" s="484"/>
    </row>
    <row r="116" spans="1:20">
      <c r="R116" s="556" t="e">
        <f>SUMIF(#REF!,"s",#REF!)</f>
        <v>#REF!</v>
      </c>
      <c r="S116" s="484" t="s">
        <v>1135</v>
      </c>
    </row>
  </sheetData>
  <mergeCells count="12">
    <mergeCell ref="Q4:Q5"/>
    <mergeCell ref="R4:R5"/>
    <mergeCell ref="A4:A5"/>
    <mergeCell ref="B4:B5"/>
    <mergeCell ref="J4:J5"/>
    <mergeCell ref="I4:I5"/>
    <mergeCell ref="H4:H5"/>
    <mergeCell ref="G4:G5"/>
    <mergeCell ref="C4:C5"/>
    <mergeCell ref="D4:D5"/>
    <mergeCell ref="E4:E5"/>
    <mergeCell ref="F4:F5"/>
  </mergeCells>
  <pageMargins left="0.7" right="0.7" top="0.75" bottom="0.75" header="0.3" footer="0.3"/>
  <pageSetup paperSize="3" scale="58"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22" sqref="A22:A29"/>
    </sheetView>
  </sheetViews>
  <sheetFormatPr defaultColWidth="14.42578125" defaultRowHeight="15"/>
  <cols>
    <col min="1" max="1" width="55.42578125" style="60" customWidth="1"/>
    <col min="2" max="2" width="12.7109375" style="60" bestFit="1" customWidth="1"/>
    <col min="3" max="3" width="65.5703125" style="60" customWidth="1"/>
    <col min="4" max="4" width="9" style="60" customWidth="1"/>
    <col min="5" max="5" width="5.42578125" style="60" customWidth="1"/>
    <col min="6" max="6" width="4.28515625" style="60" customWidth="1"/>
    <col min="7" max="7" width="33.85546875" style="60" customWidth="1"/>
    <col min="8" max="16384" width="14.42578125" style="60"/>
  </cols>
  <sheetData>
    <row r="1" spans="1:8" ht="27" customHeight="1">
      <c r="A1" s="1146" t="s">
        <v>1355</v>
      </c>
      <c r="B1" s="1147"/>
      <c r="C1" s="1147"/>
    </row>
    <row r="2" spans="1:8" ht="15.75">
      <c r="A2" s="123" t="s">
        <v>1236</v>
      </c>
      <c r="B2" s="136"/>
      <c r="C2" s="136"/>
    </row>
    <row r="3" spans="1:8" ht="15.75">
      <c r="A3" s="123" t="s">
        <v>1356</v>
      </c>
      <c r="B3" s="136"/>
      <c r="C3" s="136"/>
    </row>
    <row r="4" spans="1:8" ht="15.75">
      <c r="A4" s="123"/>
      <c r="B4" s="136"/>
      <c r="C4" s="136"/>
    </row>
    <row r="5" spans="1:8" ht="15.75">
      <c r="A5" s="123"/>
      <c r="B5" s="136"/>
      <c r="C5" s="136"/>
    </row>
    <row r="6" spans="1:8" ht="18.75" thickBot="1">
      <c r="A6" s="322"/>
      <c r="B6" s="323" t="s">
        <v>548</v>
      </c>
      <c r="C6" s="323" t="s">
        <v>547</v>
      </c>
    </row>
    <row r="7" spans="1:8" s="107" customFormat="1" ht="15.75" thickBot="1">
      <c r="A7" s="324" t="s">
        <v>1357</v>
      </c>
      <c r="B7" s="325"/>
      <c r="C7" s="326"/>
    </row>
    <row r="8" spans="1:8" s="107" customFormat="1">
      <c r="A8" s="327" t="s">
        <v>1358</v>
      </c>
      <c r="B8" s="328">
        <v>22000</v>
      </c>
      <c r="C8" s="331" t="s">
        <v>1360</v>
      </c>
      <c r="D8" s="108"/>
      <c r="G8" s="109"/>
    </row>
    <row r="9" spans="1:8" s="107" customFormat="1" ht="15.75" thickBot="1">
      <c r="A9" s="332" t="s">
        <v>1359</v>
      </c>
      <c r="B9" s="328">
        <v>9000</v>
      </c>
      <c r="C9" s="331" t="s">
        <v>1361</v>
      </c>
      <c r="F9" s="109"/>
    </row>
    <row r="10" spans="1:8" s="107" customFormat="1" ht="15.75" thickBot="1">
      <c r="A10" s="334" t="s">
        <v>768</v>
      </c>
      <c r="B10" s="335">
        <f>SUM(B8:B9)</f>
        <v>31000</v>
      </c>
      <c r="C10" s="337"/>
      <c r="F10" s="109"/>
      <c r="G10" s="107">
        <v>7</v>
      </c>
    </row>
    <row r="11" spans="1:8" s="107" customFormat="1" ht="15.75" thickBot="1">
      <c r="A11" s="324" t="s">
        <v>1362</v>
      </c>
      <c r="B11" s="338"/>
      <c r="C11" s="339"/>
      <c r="E11" s="110"/>
      <c r="F11" s="109"/>
    </row>
    <row r="12" spans="1:8" s="107" customFormat="1">
      <c r="A12" s="332" t="s">
        <v>1366</v>
      </c>
      <c r="B12" s="340">
        <v>720</v>
      </c>
      <c r="C12" s="348" t="s">
        <v>1403</v>
      </c>
      <c r="D12" s="108"/>
      <c r="F12" s="110"/>
      <c r="H12" s="111"/>
    </row>
    <row r="13" spans="1:8" s="107" customFormat="1">
      <c r="A13" s="332" t="s">
        <v>1365</v>
      </c>
      <c r="B13" s="833">
        <v>720</v>
      </c>
      <c r="C13" s="348" t="s">
        <v>1403</v>
      </c>
      <c r="D13" s="108"/>
      <c r="F13" s="110"/>
      <c r="H13" s="111"/>
    </row>
    <row r="14" spans="1:8" s="107" customFormat="1">
      <c r="A14" s="332" t="s">
        <v>1364</v>
      </c>
      <c r="B14" s="833">
        <v>720</v>
      </c>
      <c r="C14" s="348" t="s">
        <v>1403</v>
      </c>
      <c r="D14" s="108"/>
      <c r="F14" s="110"/>
      <c r="H14" s="111"/>
    </row>
    <row r="15" spans="1:8" s="107" customFormat="1">
      <c r="A15" s="332" t="s">
        <v>1363</v>
      </c>
      <c r="B15" s="833">
        <v>720</v>
      </c>
      <c r="C15" s="348" t="s">
        <v>1403</v>
      </c>
      <c r="D15" s="108"/>
      <c r="F15" s="110"/>
      <c r="H15" s="111"/>
    </row>
    <row r="16" spans="1:8" s="107" customFormat="1">
      <c r="A16" s="332" t="s">
        <v>1367</v>
      </c>
      <c r="B16" s="833">
        <v>720</v>
      </c>
      <c r="C16" s="348" t="s">
        <v>1403</v>
      </c>
      <c r="D16" s="108"/>
      <c r="F16" s="110"/>
      <c r="H16" s="111"/>
    </row>
    <row r="17" spans="1:8" s="107" customFormat="1">
      <c r="A17" s="332" t="s">
        <v>1368</v>
      </c>
      <c r="B17" s="833">
        <v>720</v>
      </c>
      <c r="C17" s="348" t="s">
        <v>1403</v>
      </c>
      <c r="D17" s="108"/>
      <c r="F17" s="110"/>
      <c r="H17" s="111"/>
    </row>
    <row r="18" spans="1:8" s="107" customFormat="1">
      <c r="A18" s="332" t="s">
        <v>1369</v>
      </c>
      <c r="B18" s="833">
        <v>720</v>
      </c>
      <c r="C18" s="348" t="s">
        <v>1403</v>
      </c>
      <c r="D18" s="108"/>
      <c r="F18" s="110"/>
      <c r="H18" s="111"/>
    </row>
    <row r="19" spans="1:8" s="107" customFormat="1" ht="15.75" thickBot="1">
      <c r="A19" s="327" t="s">
        <v>1370</v>
      </c>
      <c r="B19" s="833">
        <v>720</v>
      </c>
      <c r="C19" s="348" t="s">
        <v>1403</v>
      </c>
      <c r="D19" s="108"/>
      <c r="F19" s="110"/>
    </row>
    <row r="20" spans="1:8" s="107" customFormat="1" ht="15.75" thickBot="1">
      <c r="A20" s="344" t="s">
        <v>768</v>
      </c>
      <c r="B20" s="345">
        <f>SUM(B12:B19)</f>
        <v>5760</v>
      </c>
      <c r="C20" s="347"/>
      <c r="D20" s="108"/>
      <c r="F20" s="110"/>
    </row>
    <row r="21" spans="1:8" s="107" customFormat="1" ht="15.75" thickBot="1">
      <c r="A21" s="324" t="s">
        <v>1371</v>
      </c>
      <c r="B21" s="338"/>
      <c r="C21" s="339"/>
    </row>
    <row r="22" spans="1:8" s="107" customFormat="1">
      <c r="A22" s="332" t="s">
        <v>1438</v>
      </c>
      <c r="B22" s="340">
        <v>1200</v>
      </c>
      <c r="C22" s="348" t="s">
        <v>1399</v>
      </c>
    </row>
    <row r="23" spans="1:8" s="107" customFormat="1">
      <c r="A23" s="332" t="s">
        <v>1438</v>
      </c>
      <c r="B23" s="340">
        <v>720</v>
      </c>
      <c r="C23" s="348" t="s">
        <v>1400</v>
      </c>
    </row>
    <row r="24" spans="1:8" s="107" customFormat="1">
      <c r="A24" s="332" t="s">
        <v>1438</v>
      </c>
      <c r="B24" s="833">
        <v>480</v>
      </c>
      <c r="C24" s="348" t="s">
        <v>1401</v>
      </c>
    </row>
    <row r="25" spans="1:8" s="107" customFormat="1">
      <c r="A25" s="332" t="s">
        <v>1438</v>
      </c>
      <c r="B25" s="833">
        <v>480</v>
      </c>
      <c r="C25" s="348" t="s">
        <v>1401</v>
      </c>
    </row>
    <row r="26" spans="1:8" s="107" customFormat="1">
      <c r="A26" s="332" t="s">
        <v>1438</v>
      </c>
      <c r="B26" s="833">
        <v>480</v>
      </c>
      <c r="C26" s="348" t="s">
        <v>1401</v>
      </c>
    </row>
    <row r="27" spans="1:8" s="107" customFormat="1">
      <c r="A27" s="332" t="s">
        <v>1438</v>
      </c>
      <c r="B27" s="340">
        <v>480</v>
      </c>
      <c r="C27" s="348" t="s">
        <v>1400</v>
      </c>
    </row>
    <row r="28" spans="1:8" s="107" customFormat="1">
      <c r="A28" s="332" t="s">
        <v>1438</v>
      </c>
      <c r="B28" s="340">
        <v>480</v>
      </c>
      <c r="C28" s="348" t="s">
        <v>1401</v>
      </c>
    </row>
    <row r="29" spans="1:8" s="107" customFormat="1">
      <c r="A29" s="332" t="s">
        <v>1438</v>
      </c>
      <c r="B29" s="340">
        <v>480</v>
      </c>
      <c r="C29" s="348" t="s">
        <v>1401</v>
      </c>
    </row>
    <row r="30" spans="1:8" s="107" customFormat="1" ht="15.75" thickBot="1">
      <c r="A30" s="349"/>
      <c r="B30" s="340"/>
      <c r="C30" s="348"/>
    </row>
    <row r="31" spans="1:8" s="107" customFormat="1" ht="15.75" thickBot="1">
      <c r="A31" s="350" t="s">
        <v>768</v>
      </c>
      <c r="B31" s="345">
        <f>SUM(B22:B30)</f>
        <v>4800</v>
      </c>
      <c r="C31" s="351"/>
    </row>
    <row r="32" spans="1:8" s="118" customFormat="1" ht="16.5" thickBot="1">
      <c r="A32" s="119" t="s">
        <v>1372</v>
      </c>
      <c r="B32" s="120">
        <f>+B31+B20+B10</f>
        <v>41560</v>
      </c>
      <c r="C32" s="122"/>
    </row>
    <row r="39" spans="2:2">
      <c r="B39" s="70"/>
    </row>
    <row r="40" spans="2:2">
      <c r="B40" s="70"/>
    </row>
    <row r="41" spans="2:2">
      <c r="B41" s="70"/>
    </row>
    <row r="42" spans="2:2">
      <c r="B42" s="70"/>
    </row>
    <row r="43" spans="2:2">
      <c r="B43" s="71"/>
    </row>
  </sheetData>
  <mergeCells count="1">
    <mergeCell ref="A1:C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workbookViewId="0">
      <selection activeCell="AA64" sqref="AA64"/>
    </sheetView>
  </sheetViews>
  <sheetFormatPr defaultColWidth="14.42578125" defaultRowHeight="15.75"/>
  <cols>
    <col min="1" max="1" width="13.7109375" style="708" customWidth="1"/>
    <col min="2" max="2" width="42.5703125" style="708" bestFit="1" customWidth="1"/>
    <col min="3" max="3" width="54.7109375" style="708" customWidth="1"/>
    <col min="4" max="4" width="28.140625" style="719" customWidth="1"/>
    <col min="5" max="5" width="32.42578125" style="719" customWidth="1"/>
    <col min="6" max="6" width="14.42578125" style="708"/>
    <col min="7" max="7" width="44.42578125" style="708" customWidth="1"/>
    <col min="8" max="8" width="14.42578125" style="708"/>
    <col min="9" max="9" width="35" style="708" customWidth="1"/>
    <col min="10" max="10" width="0.42578125" style="708" customWidth="1"/>
    <col min="11" max="12" width="14.42578125" style="708"/>
    <col min="13" max="13" width="0.42578125" style="708" customWidth="1"/>
    <col min="14" max="16384" width="14.42578125" style="708"/>
  </cols>
  <sheetData>
    <row r="1" spans="1:5">
      <c r="A1" s="704" t="s">
        <v>1316</v>
      </c>
      <c r="B1" s="705"/>
      <c r="C1" s="705"/>
      <c r="D1" s="706" t="s">
        <v>1317</v>
      </c>
      <c r="E1" s="707" t="s">
        <v>1318</v>
      </c>
    </row>
    <row r="2" spans="1:5">
      <c r="A2" s="709"/>
      <c r="B2" s="710" t="s">
        <v>1319</v>
      </c>
      <c r="C2" s="711"/>
      <c r="D2" s="712">
        <v>856.2</v>
      </c>
      <c r="E2" s="713">
        <v>900</v>
      </c>
    </row>
    <row r="3" spans="1:5" ht="18" customHeight="1">
      <c r="A3" s="709"/>
      <c r="B3" s="710" t="s">
        <v>1320</v>
      </c>
      <c r="C3" s="711"/>
      <c r="D3" s="712">
        <v>806.11</v>
      </c>
      <c r="E3" s="713">
        <v>850</v>
      </c>
    </row>
    <row r="4" spans="1:5">
      <c r="A4" s="709"/>
      <c r="B4" s="710" t="s">
        <v>1321</v>
      </c>
      <c r="C4" s="711"/>
      <c r="D4" s="712">
        <v>0</v>
      </c>
      <c r="E4" s="713">
        <v>0</v>
      </c>
    </row>
    <row r="5" spans="1:5">
      <c r="A5" s="709"/>
      <c r="B5" s="710" t="s">
        <v>1322</v>
      </c>
      <c r="C5" s="711"/>
      <c r="D5" s="712">
        <v>2150</v>
      </c>
      <c r="E5" s="713">
        <v>4000</v>
      </c>
    </row>
    <row r="6" spans="1:5">
      <c r="A6" s="709"/>
      <c r="B6" s="710" t="s">
        <v>1323</v>
      </c>
      <c r="C6" s="711"/>
      <c r="D6" s="712">
        <v>4597.76</v>
      </c>
      <c r="E6" s="713">
        <v>6000</v>
      </c>
    </row>
    <row r="7" spans="1:5">
      <c r="A7" s="714"/>
      <c r="B7" s="715" t="s">
        <v>1324</v>
      </c>
      <c r="C7" s="716"/>
      <c r="D7" s="712">
        <v>1000</v>
      </c>
      <c r="E7" s="713">
        <v>1000</v>
      </c>
    </row>
    <row r="8" spans="1:5">
      <c r="A8" s="714"/>
      <c r="B8" s="715" t="s">
        <v>1325</v>
      </c>
      <c r="C8" s="716"/>
      <c r="D8" s="712">
        <v>0</v>
      </c>
      <c r="E8" s="713">
        <v>7000</v>
      </c>
    </row>
    <row r="9" spans="1:5">
      <c r="A9" s="714"/>
      <c r="B9" s="715" t="s">
        <v>1326</v>
      </c>
      <c r="C9" s="716"/>
      <c r="D9" s="712">
        <v>0</v>
      </c>
      <c r="E9" s="713">
        <v>7000</v>
      </c>
    </row>
    <row r="10" spans="1:5" hidden="1">
      <c r="A10" s="714"/>
      <c r="B10" s="717"/>
      <c r="C10" s="716"/>
      <c r="D10" s="712"/>
      <c r="E10" s="713"/>
    </row>
    <row r="11" spans="1:5" hidden="1">
      <c r="A11" s="714"/>
      <c r="B11" s="717"/>
      <c r="C11" s="717"/>
      <c r="D11" s="712"/>
      <c r="E11" s="713"/>
    </row>
    <row r="12" spans="1:5" hidden="1">
      <c r="A12" s="714"/>
      <c r="B12" s="717"/>
      <c r="C12" s="715"/>
      <c r="D12" s="712"/>
      <c r="E12" s="713"/>
    </row>
    <row r="13" spans="1:5" hidden="1">
      <c r="A13" s="714"/>
      <c r="B13" s="717"/>
      <c r="C13" s="715"/>
      <c r="D13" s="712"/>
      <c r="E13" s="713"/>
    </row>
    <row r="14" spans="1:5" hidden="1">
      <c r="A14" s="714"/>
      <c r="B14" s="717"/>
      <c r="C14" s="715"/>
      <c r="D14" s="712"/>
      <c r="E14" s="713"/>
    </row>
    <row r="15" spans="1:5">
      <c r="A15" s="714"/>
      <c r="B15" s="717" t="s">
        <v>1327</v>
      </c>
      <c r="C15" s="717"/>
      <c r="D15" s="712"/>
      <c r="E15" s="713"/>
    </row>
    <row r="16" spans="1:5">
      <c r="A16" s="714"/>
      <c r="B16" s="717"/>
      <c r="C16" s="715" t="s">
        <v>1328</v>
      </c>
      <c r="D16" s="712">
        <v>425</v>
      </c>
      <c r="E16" s="713">
        <v>500</v>
      </c>
    </row>
    <row r="17" spans="1:14">
      <c r="A17" s="714"/>
      <c r="B17" s="717"/>
      <c r="C17" s="715" t="s">
        <v>1329</v>
      </c>
      <c r="D17" s="712">
        <v>200</v>
      </c>
      <c r="E17" s="713">
        <v>100</v>
      </c>
    </row>
    <row r="18" spans="1:14">
      <c r="A18" s="714"/>
      <c r="B18" s="717"/>
      <c r="C18" s="715" t="s">
        <v>1330</v>
      </c>
      <c r="D18" s="712">
        <v>30</v>
      </c>
      <c r="E18" s="713">
        <v>30</v>
      </c>
    </row>
    <row r="19" spans="1:14">
      <c r="A19" s="714"/>
      <c r="B19" s="717"/>
      <c r="C19" s="718" t="s">
        <v>1331</v>
      </c>
      <c r="D19" s="719">
        <v>200</v>
      </c>
      <c r="E19" s="712">
        <v>1000</v>
      </c>
    </row>
    <row r="20" spans="1:14">
      <c r="A20" s="714"/>
      <c r="B20" s="717"/>
      <c r="C20" s="720" t="s">
        <v>1332</v>
      </c>
      <c r="D20" s="721">
        <f>SUM(D2:D19)</f>
        <v>10265.07</v>
      </c>
      <c r="E20" s="706">
        <f>SUM(E2:E19)</f>
        <v>28380</v>
      </c>
    </row>
    <row r="21" spans="1:14">
      <c r="A21" s="722" t="s">
        <v>1333</v>
      </c>
      <c r="B21" s="723"/>
      <c r="C21" s="723"/>
      <c r="D21" s="724"/>
      <c r="E21" s="725"/>
    </row>
    <row r="22" spans="1:14">
      <c r="A22" s="709"/>
      <c r="B22" s="710" t="s">
        <v>1334</v>
      </c>
      <c r="C22" s="710"/>
      <c r="D22" s="712"/>
      <c r="E22" s="726"/>
    </row>
    <row r="23" spans="1:14">
      <c r="A23" s="709"/>
      <c r="B23" s="710"/>
      <c r="C23" s="710" t="s">
        <v>1335</v>
      </c>
      <c r="D23" s="712">
        <v>16805.07</v>
      </c>
      <c r="E23" s="726">
        <v>13000</v>
      </c>
    </row>
    <row r="24" spans="1:14">
      <c r="A24" s="709"/>
      <c r="B24" s="710"/>
      <c r="C24" s="710" t="s">
        <v>1336</v>
      </c>
      <c r="D24" s="712">
        <v>25000</v>
      </c>
      <c r="E24" s="727">
        <v>10000</v>
      </c>
    </row>
    <row r="25" spans="1:14">
      <c r="A25" s="709"/>
      <c r="B25" s="710"/>
      <c r="C25" s="710" t="s">
        <v>1346</v>
      </c>
      <c r="D25" s="712"/>
      <c r="E25" s="727">
        <v>2000</v>
      </c>
    </row>
    <row r="26" spans="1:14">
      <c r="A26" s="709"/>
      <c r="B26" s="710"/>
      <c r="C26" s="711"/>
      <c r="D26" s="712"/>
      <c r="E26" s="727"/>
    </row>
    <row r="27" spans="1:14">
      <c r="A27" s="709"/>
      <c r="B27" s="710"/>
      <c r="C27" s="720" t="s">
        <v>1332</v>
      </c>
      <c r="D27" s="706">
        <f>SUM(D23:D26)</f>
        <v>41805.07</v>
      </c>
      <c r="E27" s="728">
        <f>SUM(E22:E26)</f>
        <v>25000</v>
      </c>
    </row>
    <row r="28" spans="1:14">
      <c r="A28" s="729" t="s">
        <v>1337</v>
      </c>
      <c r="B28" s="730"/>
      <c r="C28" s="731"/>
      <c r="D28" s="706">
        <v>500</v>
      </c>
      <c r="E28" s="732">
        <v>1000</v>
      </c>
    </row>
    <row r="29" spans="1:14" ht="15">
      <c r="D29" s="708"/>
      <c r="E29" s="708"/>
    </row>
    <row r="30" spans="1:14" ht="15">
      <c r="D30" s="708"/>
      <c r="E30" s="708"/>
      <c r="F30" s="711"/>
      <c r="G30" s="711"/>
      <c r="H30" s="711"/>
      <c r="I30" s="711"/>
      <c r="J30" s="711"/>
      <c r="K30" s="711"/>
      <c r="L30" s="711"/>
      <c r="M30" s="711"/>
      <c r="N30" s="711"/>
    </row>
    <row r="31" spans="1:14" ht="15">
      <c r="D31" s="708"/>
      <c r="E31" s="708"/>
      <c r="F31" s="711"/>
      <c r="G31" s="711"/>
      <c r="H31" s="711"/>
      <c r="I31" s="711"/>
      <c r="J31" s="711"/>
      <c r="K31" s="711"/>
      <c r="L31" s="711"/>
      <c r="M31" s="711"/>
      <c r="N31" s="711"/>
    </row>
    <row r="32" spans="1:14" ht="15">
      <c r="D32" s="708"/>
      <c r="E32" s="708"/>
      <c r="F32" s="711"/>
      <c r="G32" s="711"/>
      <c r="H32" s="711"/>
      <c r="I32" s="711"/>
      <c r="J32" s="711"/>
      <c r="K32" s="711"/>
      <c r="L32" s="711"/>
      <c r="M32" s="711"/>
      <c r="N32" s="711"/>
    </row>
    <row r="33" spans="1:14" ht="15">
      <c r="D33" s="708"/>
      <c r="E33" s="708"/>
      <c r="F33" s="711"/>
      <c r="G33" s="711"/>
      <c r="H33" s="711"/>
      <c r="I33" s="711"/>
      <c r="J33" s="711"/>
      <c r="K33" s="711"/>
      <c r="L33" s="711"/>
      <c r="M33" s="711"/>
      <c r="N33" s="711"/>
    </row>
    <row r="34" spans="1:14">
      <c r="A34" s="729" t="s">
        <v>1338</v>
      </c>
      <c r="B34" s="705"/>
      <c r="C34" s="731"/>
      <c r="D34" s="706">
        <v>0</v>
      </c>
      <c r="E34" s="728">
        <v>1000</v>
      </c>
      <c r="F34" s="711"/>
      <c r="G34" s="711"/>
      <c r="H34" s="711"/>
      <c r="I34" s="711"/>
      <c r="J34" s="711"/>
      <c r="K34" s="711"/>
      <c r="L34" s="711"/>
      <c r="M34" s="711"/>
      <c r="N34" s="711"/>
    </row>
    <row r="35" spans="1:14" ht="18.75">
      <c r="A35" s="733"/>
      <c r="B35" s="733" t="s">
        <v>1345</v>
      </c>
      <c r="C35" s="734" t="s">
        <v>1339</v>
      </c>
      <c r="D35" s="706">
        <f>SUM(D20,D27,D42)</f>
        <v>63860.72</v>
      </c>
      <c r="E35" s="750">
        <f>SUM(,E27,E20)+E28+E34</f>
        <v>55380</v>
      </c>
      <c r="F35" s="711"/>
      <c r="G35" s="711"/>
      <c r="H35" s="711"/>
      <c r="I35" s="711"/>
      <c r="J35" s="711"/>
      <c r="K35" s="711"/>
      <c r="L35" s="711"/>
      <c r="M35" s="711"/>
      <c r="N35" s="711"/>
    </row>
    <row r="36" spans="1:14">
      <c r="A36" s="711"/>
      <c r="B36" s="711"/>
      <c r="C36" s="711"/>
      <c r="D36" s="735"/>
      <c r="E36" s="736"/>
      <c r="F36" s="711"/>
      <c r="G36" s="711"/>
      <c r="H36" s="711"/>
      <c r="I36" s="711"/>
      <c r="J36" s="711"/>
      <c r="K36" s="711"/>
      <c r="L36" s="711"/>
      <c r="M36" s="711"/>
      <c r="N36" s="711"/>
    </row>
    <row r="37" spans="1:14">
      <c r="A37" s="1160"/>
      <c r="B37" s="1160"/>
      <c r="C37" s="1160"/>
      <c r="D37" s="1161"/>
      <c r="E37" s="1161"/>
      <c r="F37" s="1161"/>
      <c r="G37" s="1161"/>
      <c r="H37" s="1160"/>
      <c r="I37" s="1161"/>
      <c r="J37" s="1161"/>
      <c r="K37" s="1160"/>
      <c r="L37" s="1161"/>
      <c r="M37" s="1162"/>
      <c r="N37" s="1161"/>
    </row>
    <row r="38" spans="1:14">
      <c r="A38" s="733" t="s">
        <v>1340</v>
      </c>
      <c r="B38" s="710"/>
      <c r="C38" s="733"/>
      <c r="D38" s="724"/>
      <c r="E38" s="725"/>
      <c r="F38" s="737"/>
      <c r="G38" s="1163"/>
      <c r="H38" s="1164"/>
      <c r="I38" s="1164"/>
      <c r="J38" s="1165"/>
      <c r="K38" s="1164"/>
      <c r="L38" s="1165"/>
      <c r="M38" s="1164"/>
      <c r="N38" s="738"/>
    </row>
    <row r="39" spans="1:14">
      <c r="A39" s="709"/>
      <c r="B39" s="710" t="s">
        <v>1341</v>
      </c>
      <c r="C39" s="733"/>
      <c r="D39" s="712">
        <v>5000</v>
      </c>
      <c r="E39" s="726">
        <v>10000</v>
      </c>
      <c r="F39" s="739"/>
      <c r="G39" s="1166"/>
      <c r="H39" s="1161"/>
      <c r="I39" s="1161"/>
      <c r="J39" s="1167"/>
      <c r="K39" s="1161"/>
      <c r="L39" s="1164"/>
      <c r="M39" s="1161"/>
      <c r="N39" s="740"/>
    </row>
    <row r="40" spans="1:14">
      <c r="A40" s="709"/>
      <c r="B40" s="710" t="s">
        <v>1342</v>
      </c>
      <c r="C40" s="733"/>
      <c r="D40" s="712">
        <v>6590.58</v>
      </c>
      <c r="E40" s="726">
        <v>3000</v>
      </c>
      <c r="F40" s="739"/>
      <c r="G40" s="1166"/>
      <c r="H40" s="1161"/>
      <c r="I40" s="1161"/>
      <c r="J40" s="1167"/>
      <c r="K40" s="1161"/>
      <c r="L40" s="1164"/>
      <c r="M40" s="1161"/>
      <c r="N40" s="740"/>
    </row>
    <row r="41" spans="1:14">
      <c r="A41" s="709"/>
      <c r="B41" s="710" t="s">
        <v>1343</v>
      </c>
      <c r="C41" s="710" t="s">
        <v>1344</v>
      </c>
      <c r="D41" s="712">
        <v>200</v>
      </c>
      <c r="E41" s="727">
        <v>500</v>
      </c>
      <c r="F41" s="739"/>
      <c r="G41" s="1166"/>
      <c r="H41" s="1161"/>
      <c r="I41" s="1161"/>
      <c r="J41" s="1167"/>
      <c r="K41" s="1161"/>
      <c r="L41" s="1164"/>
      <c r="M41" s="1161"/>
      <c r="N41" s="740"/>
    </row>
    <row r="42" spans="1:14">
      <c r="A42" s="733"/>
      <c r="B42" s="710"/>
      <c r="C42" s="720" t="s">
        <v>1332</v>
      </c>
      <c r="D42" s="706">
        <f>SUM(D39:D41)</f>
        <v>11790.58</v>
      </c>
      <c r="E42" s="728">
        <f>SUM(E39:E41)</f>
        <v>13500</v>
      </c>
      <c r="F42" s="741"/>
      <c r="G42" s="1168"/>
      <c r="H42" s="1169"/>
      <c r="I42" s="1169"/>
      <c r="J42" s="1170"/>
      <c r="K42" s="1169"/>
      <c r="L42" s="1171"/>
      <c r="M42" s="1169"/>
      <c r="N42" s="742"/>
    </row>
    <row r="43" spans="1:14" ht="15">
      <c r="A43" s="743"/>
      <c r="B43" s="1168"/>
      <c r="C43" s="1168"/>
      <c r="D43" s="1172"/>
      <c r="E43" s="1169"/>
      <c r="F43" s="741"/>
      <c r="G43" s="1168"/>
      <c r="H43" s="1169"/>
      <c r="I43" s="1169"/>
      <c r="J43" s="1170"/>
      <c r="K43" s="1169"/>
      <c r="L43" s="1171"/>
      <c r="M43" s="1169"/>
      <c r="N43" s="742"/>
    </row>
    <row r="44" spans="1:14" ht="15">
      <c r="A44" s="743"/>
      <c r="B44" s="1168"/>
      <c r="C44" s="1168"/>
      <c r="D44" s="1172"/>
      <c r="E44" s="1169"/>
      <c r="F44" s="741"/>
      <c r="G44" s="1168"/>
      <c r="H44" s="1169"/>
      <c r="I44" s="1169"/>
      <c r="J44" s="1170"/>
      <c r="K44" s="1169"/>
      <c r="L44" s="1171"/>
      <c r="M44" s="1169"/>
      <c r="N44" s="742"/>
    </row>
    <row r="45" spans="1:14" ht="15">
      <c r="A45" s="743"/>
      <c r="B45" s="1168"/>
      <c r="C45" s="1168"/>
      <c r="D45" s="1172"/>
      <c r="E45" s="1169"/>
      <c r="F45" s="741"/>
      <c r="G45" s="1168"/>
      <c r="H45" s="1169"/>
      <c r="I45" s="1169"/>
      <c r="J45" s="1170"/>
      <c r="K45" s="1169"/>
      <c r="L45" s="1171"/>
      <c r="M45" s="1169"/>
      <c r="N45" s="742"/>
    </row>
    <row r="46" spans="1:14" ht="15">
      <c r="A46" s="743"/>
      <c r="B46" s="1168"/>
      <c r="C46" s="1168"/>
      <c r="D46" s="1172"/>
      <c r="E46" s="1169"/>
      <c r="F46" s="741"/>
      <c r="G46" s="1168"/>
      <c r="H46" s="1169"/>
      <c r="I46" s="1169"/>
      <c r="J46" s="1170"/>
      <c r="K46" s="1169"/>
      <c r="L46" s="1171"/>
      <c r="M46" s="1169"/>
      <c r="N46" s="742"/>
    </row>
    <row r="47" spans="1:14" ht="15">
      <c r="A47" s="743"/>
      <c r="B47" s="1168"/>
      <c r="C47" s="1168"/>
      <c r="D47" s="1172"/>
      <c r="E47" s="1169"/>
      <c r="F47" s="741"/>
      <c r="G47" s="1168"/>
      <c r="H47" s="1169"/>
      <c r="I47" s="1169"/>
      <c r="J47" s="1170"/>
      <c r="K47" s="1169"/>
      <c r="L47" s="1171"/>
      <c r="M47" s="1169"/>
      <c r="N47" s="742"/>
    </row>
    <row r="48" spans="1:14" ht="15">
      <c r="A48" s="743"/>
      <c r="B48" s="1168"/>
      <c r="C48" s="1168"/>
      <c r="D48" s="1172"/>
      <c r="E48" s="1169"/>
      <c r="F48" s="741"/>
      <c r="G48" s="1168"/>
      <c r="H48" s="1169"/>
      <c r="I48" s="1169"/>
      <c r="J48" s="1170"/>
      <c r="K48" s="1169"/>
      <c r="L48" s="1171"/>
      <c r="M48" s="1169"/>
      <c r="N48" s="742"/>
    </row>
    <row r="49" spans="1:26" ht="15">
      <c r="A49" s="743"/>
      <c r="B49" s="1168"/>
      <c r="C49" s="1168"/>
      <c r="D49" s="1172"/>
      <c r="E49" s="1169"/>
      <c r="F49" s="741"/>
      <c r="G49" s="1168"/>
      <c r="H49" s="1169"/>
      <c r="I49" s="1169"/>
      <c r="J49" s="1170"/>
      <c r="K49" s="1169"/>
      <c r="L49" s="1171"/>
      <c r="M49" s="1169"/>
      <c r="N49" s="742"/>
    </row>
    <row r="50" spans="1:26" ht="15">
      <c r="A50" s="743"/>
      <c r="B50" s="1168"/>
      <c r="C50" s="1168"/>
      <c r="D50" s="1172"/>
      <c r="E50" s="1169"/>
      <c r="F50" s="741"/>
      <c r="G50" s="1168"/>
      <c r="H50" s="1169"/>
      <c r="I50" s="1169"/>
      <c r="J50" s="1170"/>
      <c r="K50" s="1169"/>
      <c r="L50" s="1171"/>
      <c r="M50" s="1169"/>
      <c r="N50" s="742"/>
    </row>
    <row r="51" spans="1:26" ht="15">
      <c r="A51" s="743"/>
      <c r="B51" s="1168"/>
      <c r="C51" s="1168"/>
      <c r="D51" s="1172"/>
      <c r="E51" s="1169"/>
      <c r="F51" s="741"/>
      <c r="G51" s="1168"/>
      <c r="H51" s="1169"/>
      <c r="I51" s="1169"/>
      <c r="J51" s="1170"/>
      <c r="K51" s="1169"/>
      <c r="L51" s="1171"/>
      <c r="M51" s="1169"/>
      <c r="N51" s="742"/>
    </row>
    <row r="52" spans="1:26" ht="15">
      <c r="A52" s="743"/>
      <c r="B52" s="1168"/>
      <c r="C52" s="1168"/>
      <c r="D52" s="1172"/>
      <c r="E52" s="1169"/>
      <c r="F52" s="741"/>
      <c r="G52" s="1168"/>
      <c r="H52" s="1169"/>
      <c r="I52" s="1169"/>
      <c r="J52" s="1170"/>
      <c r="K52" s="1169"/>
      <c r="L52" s="1171"/>
      <c r="M52" s="1169"/>
      <c r="N52" s="742"/>
    </row>
    <row r="53" spans="1:26" ht="15">
      <c r="A53" s="743"/>
      <c r="B53" s="1168"/>
      <c r="C53" s="1168"/>
      <c r="D53" s="1172"/>
      <c r="E53" s="1169"/>
      <c r="F53" s="741"/>
      <c r="G53" s="1168"/>
      <c r="H53" s="1169"/>
      <c r="I53" s="1169"/>
      <c r="J53" s="1173"/>
      <c r="K53" s="1169"/>
      <c r="L53" s="1171"/>
      <c r="M53" s="1169"/>
      <c r="N53" s="742"/>
    </row>
    <row r="54" spans="1:26" ht="15">
      <c r="A54" s="743"/>
      <c r="B54" s="1168"/>
      <c r="C54" s="1168"/>
      <c r="D54" s="1172"/>
      <c r="E54" s="1169"/>
      <c r="F54" s="741"/>
      <c r="G54" s="1168"/>
      <c r="H54" s="1169"/>
      <c r="I54" s="1169"/>
      <c r="J54" s="1173"/>
      <c r="K54" s="1169"/>
      <c r="L54" s="1171"/>
      <c r="M54" s="1169"/>
      <c r="N54" s="742"/>
    </row>
    <row r="55" spans="1:26" ht="15">
      <c r="A55" s="743"/>
      <c r="B55" s="1168"/>
      <c r="C55" s="1168"/>
      <c r="D55" s="1172"/>
      <c r="E55" s="1169"/>
      <c r="F55" s="741"/>
      <c r="G55" s="1168"/>
      <c r="H55" s="1169"/>
      <c r="I55" s="1169"/>
      <c r="J55" s="1170"/>
      <c r="K55" s="1169"/>
      <c r="L55" s="1171"/>
      <c r="M55" s="1169"/>
      <c r="N55" s="742"/>
    </row>
    <row r="56" spans="1:26" ht="15">
      <c r="A56" s="743"/>
      <c r="B56" s="1168"/>
      <c r="C56" s="1168"/>
      <c r="D56" s="1172"/>
      <c r="E56" s="1169"/>
      <c r="F56" s="741"/>
      <c r="G56" s="1168"/>
      <c r="H56" s="1169"/>
      <c r="I56" s="1169"/>
      <c r="J56" s="1173"/>
      <c r="K56" s="1169"/>
      <c r="L56" s="1171"/>
      <c r="M56" s="1169"/>
      <c r="N56" s="742"/>
    </row>
    <row r="57" spans="1:26" ht="15">
      <c r="A57" s="743"/>
      <c r="B57" s="1168"/>
      <c r="C57" s="1168"/>
      <c r="D57" s="1172"/>
      <c r="E57" s="1169"/>
      <c r="F57" s="741"/>
      <c r="G57" s="1168"/>
      <c r="H57" s="1169"/>
      <c r="I57" s="1169"/>
      <c r="J57" s="1170"/>
      <c r="K57" s="1169"/>
      <c r="L57" s="1171"/>
      <c r="M57" s="1169"/>
      <c r="N57" s="742"/>
    </row>
    <row r="58" spans="1:26" ht="15">
      <c r="A58" s="743"/>
      <c r="B58" s="1168"/>
      <c r="C58" s="1168"/>
      <c r="D58" s="1172"/>
      <c r="E58" s="1169"/>
      <c r="F58" s="741"/>
      <c r="G58" s="1168"/>
      <c r="H58" s="1169"/>
      <c r="I58" s="1169"/>
      <c r="J58" s="1170"/>
      <c r="K58" s="1169"/>
      <c r="L58" s="1171"/>
      <c r="M58" s="1169"/>
      <c r="N58" s="742"/>
    </row>
    <row r="59" spans="1:26" ht="15">
      <c r="A59" s="743"/>
      <c r="B59" s="1168"/>
      <c r="C59" s="1168"/>
      <c r="D59" s="1172"/>
      <c r="E59" s="1169"/>
      <c r="F59" s="741"/>
      <c r="G59" s="1168"/>
      <c r="H59" s="1169"/>
      <c r="I59" s="1169"/>
      <c r="J59" s="1170"/>
      <c r="K59" s="1169"/>
      <c r="L59" s="1171"/>
      <c r="M59" s="1169"/>
      <c r="N59" s="742"/>
    </row>
    <row r="60" spans="1:26" ht="15">
      <c r="A60" s="743"/>
      <c r="B60" s="1168"/>
      <c r="C60" s="1168"/>
      <c r="D60" s="1172"/>
      <c r="E60" s="1169"/>
      <c r="F60" s="741"/>
      <c r="G60" s="1168"/>
      <c r="H60" s="1169"/>
      <c r="I60" s="1169"/>
      <c r="J60" s="1170"/>
      <c r="K60" s="1169"/>
      <c r="L60" s="1171"/>
      <c r="M60" s="1169"/>
      <c r="N60" s="742"/>
    </row>
    <row r="61" spans="1:26">
      <c r="A61" s="744"/>
      <c r="B61" s="744"/>
      <c r="C61" s="744"/>
      <c r="D61" s="745"/>
      <c r="E61" s="745"/>
      <c r="F61" s="744"/>
      <c r="G61" s="744"/>
      <c r="H61" s="744"/>
      <c r="I61" s="744"/>
      <c r="J61" s="744"/>
      <c r="K61" s="744"/>
      <c r="L61" s="744"/>
      <c r="M61" s="744"/>
      <c r="N61" s="744"/>
    </row>
    <row r="62" spans="1:26">
      <c r="A62" s="1174"/>
      <c r="B62" s="1174"/>
      <c r="C62" s="1175"/>
      <c r="D62" s="1169"/>
      <c r="E62" s="1169"/>
      <c r="F62" s="1169"/>
      <c r="G62" s="1169"/>
      <c r="H62" s="1175"/>
      <c r="I62" s="1169"/>
      <c r="J62" s="1169"/>
      <c r="K62" s="1175"/>
      <c r="L62" s="1169"/>
      <c r="M62" s="1176"/>
      <c r="N62" s="1169"/>
      <c r="O62" s="746"/>
      <c r="P62" s="746"/>
      <c r="Q62" s="746"/>
      <c r="R62" s="746"/>
      <c r="S62" s="746"/>
      <c r="T62" s="746"/>
      <c r="U62" s="746"/>
      <c r="V62" s="746"/>
      <c r="W62" s="746"/>
      <c r="X62" s="746"/>
      <c r="Y62" s="746"/>
      <c r="Z62" s="746"/>
    </row>
    <row r="63" spans="1:26" ht="15">
      <c r="A63" s="747"/>
      <c r="B63" s="1177"/>
      <c r="C63" s="1178"/>
      <c r="D63" s="1179"/>
      <c r="E63" s="1180"/>
      <c r="F63" s="748"/>
      <c r="G63" s="1179"/>
      <c r="H63" s="1181"/>
      <c r="I63" s="1180"/>
      <c r="J63" s="1182"/>
      <c r="K63" s="1180"/>
      <c r="L63" s="1182"/>
      <c r="M63" s="1180"/>
      <c r="N63" s="749"/>
    </row>
    <row r="64" spans="1:26" ht="15">
      <c r="A64" s="743"/>
      <c r="B64" s="1183"/>
      <c r="C64" s="1183"/>
      <c r="D64" s="1172"/>
      <c r="E64" s="1169"/>
      <c r="F64" s="741"/>
      <c r="G64" s="1168"/>
      <c r="H64" s="1169"/>
      <c r="I64" s="1169"/>
      <c r="J64" s="1170"/>
      <c r="K64" s="1169"/>
      <c r="L64" s="1171"/>
      <c r="M64" s="1169"/>
      <c r="N64" s="742"/>
    </row>
    <row r="65" spans="1:14" ht="15">
      <c r="A65" s="743"/>
      <c r="B65" s="1168"/>
      <c r="C65" s="1168"/>
      <c r="D65" s="1172"/>
      <c r="E65" s="1169"/>
      <c r="F65" s="741"/>
      <c r="G65" s="1168"/>
      <c r="H65" s="1169"/>
      <c r="I65" s="1169"/>
      <c r="J65" s="1170"/>
      <c r="K65" s="1169"/>
      <c r="L65" s="1171"/>
      <c r="M65" s="1169"/>
      <c r="N65" s="742"/>
    </row>
    <row r="66" spans="1:14" ht="15">
      <c r="A66" s="743"/>
      <c r="B66" s="1168"/>
      <c r="C66" s="1168"/>
      <c r="D66" s="1172"/>
      <c r="E66" s="1169"/>
      <c r="F66" s="741"/>
      <c r="G66" s="1168"/>
      <c r="H66" s="1169"/>
      <c r="I66" s="1169"/>
      <c r="J66" s="1170"/>
      <c r="K66" s="1169"/>
      <c r="L66" s="1171"/>
      <c r="M66" s="1169"/>
      <c r="N66" s="742"/>
    </row>
    <row r="67" spans="1:14" ht="15">
      <c r="A67" s="743"/>
      <c r="B67" s="1168"/>
      <c r="C67" s="1168"/>
      <c r="D67" s="1172"/>
      <c r="E67" s="1169"/>
      <c r="F67" s="741"/>
      <c r="G67" s="1168"/>
      <c r="H67" s="1169"/>
      <c r="I67" s="1169"/>
      <c r="J67" s="1173"/>
      <c r="K67" s="1169"/>
      <c r="L67" s="1171"/>
      <c r="M67" s="1169"/>
      <c r="N67" s="742"/>
    </row>
    <row r="68" spans="1:14" ht="15">
      <c r="A68" s="743"/>
      <c r="B68" s="1168"/>
      <c r="C68" s="1168"/>
      <c r="D68" s="1172"/>
      <c r="E68" s="1169"/>
      <c r="F68" s="741"/>
      <c r="G68" s="1168"/>
      <c r="H68" s="1169"/>
      <c r="I68" s="1169"/>
      <c r="J68" s="1173"/>
      <c r="K68" s="1169"/>
      <c r="L68" s="1171"/>
      <c r="M68" s="1169"/>
      <c r="N68" s="742"/>
    </row>
    <row r="69" spans="1:14" ht="15">
      <c r="A69" s="743"/>
      <c r="B69" s="1168"/>
      <c r="C69" s="1168"/>
      <c r="D69" s="1172"/>
      <c r="E69" s="1169"/>
      <c r="F69" s="741"/>
      <c r="G69" s="1168"/>
      <c r="H69" s="1169"/>
      <c r="I69" s="1169"/>
      <c r="J69" s="1173"/>
      <c r="K69" s="1169"/>
      <c r="L69" s="1171"/>
      <c r="M69" s="1169"/>
      <c r="N69" s="742"/>
    </row>
    <row r="70" spans="1:14" ht="15">
      <c r="A70" s="743"/>
      <c r="B70" s="1168"/>
      <c r="C70" s="1168"/>
      <c r="D70" s="1172"/>
      <c r="E70" s="1169"/>
      <c r="F70" s="741"/>
      <c r="G70" s="1168"/>
      <c r="H70" s="1169"/>
      <c r="I70" s="1169"/>
      <c r="J70" s="1173"/>
      <c r="K70" s="1169"/>
      <c r="L70" s="1171"/>
      <c r="M70" s="1169"/>
      <c r="N70" s="742"/>
    </row>
    <row r="71" spans="1:14" ht="15">
      <c r="A71" s="743"/>
      <c r="B71" s="1168"/>
      <c r="C71" s="1168"/>
      <c r="D71" s="1172"/>
      <c r="E71" s="1169"/>
      <c r="F71" s="741"/>
      <c r="G71" s="1168"/>
      <c r="H71" s="1169"/>
      <c r="I71" s="1169"/>
      <c r="J71" s="1170"/>
      <c r="K71" s="1169"/>
      <c r="L71" s="1171"/>
      <c r="M71" s="1169"/>
      <c r="N71" s="742"/>
    </row>
    <row r="72" spans="1:14" ht="15">
      <c r="A72" s="743"/>
      <c r="B72" s="1168"/>
      <c r="C72" s="1168"/>
      <c r="D72" s="1172"/>
      <c r="E72" s="1169"/>
      <c r="F72" s="741"/>
      <c r="G72" s="1168"/>
      <c r="H72" s="1169"/>
      <c r="I72" s="1169"/>
      <c r="J72" s="1173"/>
      <c r="K72" s="1169"/>
      <c r="L72" s="1171"/>
      <c r="M72" s="1169"/>
      <c r="N72" s="742"/>
    </row>
    <row r="73" spans="1:14" ht="15">
      <c r="A73" s="743"/>
      <c r="B73" s="1168"/>
      <c r="C73" s="1168"/>
      <c r="D73" s="1172"/>
      <c r="E73" s="1169"/>
      <c r="F73" s="741"/>
      <c r="G73" s="1168"/>
      <c r="H73" s="1169"/>
      <c r="I73" s="1169"/>
      <c r="J73" s="1170"/>
      <c r="K73" s="1169"/>
      <c r="L73" s="1171"/>
      <c r="M73" s="1169"/>
      <c r="N73" s="742"/>
    </row>
    <row r="74" spans="1:14" ht="15">
      <c r="A74" s="743"/>
      <c r="B74" s="1168"/>
      <c r="C74" s="1168"/>
      <c r="D74" s="1172"/>
      <c r="E74" s="1169"/>
      <c r="F74" s="741"/>
      <c r="G74" s="1168"/>
      <c r="H74" s="1169"/>
      <c r="I74" s="1169"/>
      <c r="J74" s="1170"/>
      <c r="K74" s="1169"/>
      <c r="L74" s="1171"/>
      <c r="M74" s="1169"/>
      <c r="N74" s="742"/>
    </row>
    <row r="75" spans="1:14" ht="15">
      <c r="A75" s="743"/>
      <c r="B75" s="1168"/>
      <c r="C75" s="1168"/>
      <c r="D75" s="1172"/>
      <c r="E75" s="1169"/>
      <c r="F75" s="741"/>
      <c r="G75" s="1168"/>
      <c r="H75" s="1169"/>
      <c r="I75" s="1169"/>
      <c r="J75" s="1170"/>
      <c r="K75" s="1169"/>
      <c r="L75" s="1171"/>
      <c r="M75" s="1169"/>
      <c r="N75" s="742"/>
    </row>
    <row r="76" spans="1:14" ht="15">
      <c r="A76" s="743"/>
      <c r="B76" s="1168"/>
      <c r="C76" s="1168"/>
      <c r="D76" s="1172"/>
      <c r="E76" s="1169"/>
      <c r="F76" s="741"/>
      <c r="G76" s="1168"/>
      <c r="H76" s="1169"/>
      <c r="I76" s="1169"/>
      <c r="J76" s="1170"/>
      <c r="K76" s="1169"/>
      <c r="L76" s="1171"/>
      <c r="M76" s="1169"/>
      <c r="N76" s="742"/>
    </row>
    <row r="77" spans="1:14" ht="15">
      <c r="A77" s="743"/>
      <c r="B77" s="1168"/>
      <c r="C77" s="1168"/>
      <c r="D77" s="1172"/>
      <c r="E77" s="1169"/>
      <c r="F77" s="741"/>
      <c r="G77" s="1168"/>
      <c r="H77" s="1169"/>
      <c r="I77" s="1169"/>
      <c r="J77" s="1170"/>
      <c r="K77" s="1169"/>
      <c r="L77" s="1171"/>
      <c r="M77" s="1169"/>
      <c r="N77" s="742"/>
    </row>
    <row r="78" spans="1:14" ht="15">
      <c r="A78" s="743"/>
      <c r="B78" s="1168"/>
      <c r="C78" s="1168"/>
      <c r="D78" s="1172"/>
      <c r="E78" s="1169"/>
      <c r="F78" s="741"/>
      <c r="G78" s="1168"/>
      <c r="H78" s="1169"/>
      <c r="I78" s="1169"/>
      <c r="J78" s="1170"/>
      <c r="K78" s="1169"/>
      <c r="L78" s="1171"/>
      <c r="M78" s="1169"/>
      <c r="N78" s="742"/>
    </row>
    <row r="79" spans="1:14" ht="15">
      <c r="A79" s="743"/>
      <c r="B79" s="1168"/>
      <c r="C79" s="1168"/>
      <c r="D79" s="1172"/>
      <c r="E79" s="1169"/>
      <c r="F79" s="741"/>
      <c r="G79" s="1168"/>
      <c r="H79" s="1169"/>
      <c r="I79" s="1169"/>
      <c r="J79" s="1173"/>
      <c r="K79" s="1169"/>
      <c r="L79" s="1171"/>
      <c r="M79" s="1169"/>
      <c r="N79" s="742"/>
    </row>
    <row r="80" spans="1:14" ht="15">
      <c r="A80" s="743"/>
      <c r="B80" s="1168"/>
      <c r="C80" s="1168"/>
      <c r="D80" s="1172"/>
      <c r="E80" s="1169"/>
      <c r="F80" s="741"/>
      <c r="G80" s="1168"/>
      <c r="H80" s="1169"/>
      <c r="I80" s="1169"/>
      <c r="J80" s="1170"/>
      <c r="K80" s="1169"/>
      <c r="L80" s="1171"/>
      <c r="M80" s="1169"/>
      <c r="N80" s="742"/>
    </row>
    <row r="81" spans="1:26" ht="15">
      <c r="A81" s="743"/>
      <c r="B81" s="1168"/>
      <c r="C81" s="1168"/>
      <c r="D81" s="1172"/>
      <c r="E81" s="1169"/>
      <c r="F81" s="741"/>
      <c r="G81" s="1168"/>
      <c r="H81" s="1169"/>
      <c r="I81" s="1169"/>
      <c r="J81" s="1173"/>
      <c r="K81" s="1169"/>
      <c r="L81" s="1171"/>
      <c r="M81" s="1169"/>
      <c r="N81" s="742"/>
    </row>
    <row r="82" spans="1:26">
      <c r="A82" s="744"/>
      <c r="B82" s="744"/>
      <c r="C82" s="744"/>
      <c r="D82" s="745"/>
      <c r="E82" s="745"/>
      <c r="F82" s="744"/>
      <c r="G82" s="744"/>
      <c r="H82" s="744"/>
      <c r="I82" s="744"/>
      <c r="J82" s="744"/>
      <c r="K82" s="744"/>
      <c r="L82" s="744"/>
      <c r="M82" s="744"/>
      <c r="N82" s="744"/>
    </row>
    <row r="83" spans="1:26">
      <c r="A83" s="1174"/>
      <c r="B83" s="1174"/>
      <c r="C83" s="1175"/>
      <c r="D83" s="1169"/>
      <c r="E83" s="1169"/>
      <c r="F83" s="1169"/>
      <c r="G83" s="1169"/>
      <c r="H83" s="1175"/>
      <c r="I83" s="1169"/>
      <c r="J83" s="1169"/>
      <c r="K83" s="1175"/>
      <c r="L83" s="1169"/>
      <c r="M83" s="1176"/>
      <c r="N83" s="1169"/>
      <c r="O83" s="746"/>
      <c r="P83" s="746"/>
      <c r="Q83" s="746"/>
      <c r="R83" s="746"/>
      <c r="S83" s="746"/>
      <c r="T83" s="746"/>
      <c r="U83" s="746"/>
      <c r="V83" s="746"/>
      <c r="W83" s="746"/>
      <c r="X83" s="746"/>
      <c r="Y83" s="746"/>
      <c r="Z83" s="746"/>
    </row>
    <row r="84" spans="1:26" ht="15">
      <c r="A84" s="747"/>
      <c r="B84" s="1177"/>
      <c r="C84" s="1178"/>
      <c r="D84" s="1179"/>
      <c r="E84" s="1180"/>
      <c r="F84" s="748"/>
      <c r="G84" s="1179"/>
      <c r="H84" s="1181"/>
      <c r="I84" s="1180"/>
      <c r="J84" s="1182"/>
      <c r="K84" s="1180"/>
      <c r="L84" s="1182"/>
      <c r="M84" s="1180"/>
      <c r="N84" s="749"/>
    </row>
    <row r="85" spans="1:26" ht="15">
      <c r="A85" s="743"/>
      <c r="B85" s="1183"/>
      <c r="C85" s="1183"/>
      <c r="D85" s="1172"/>
      <c r="E85" s="1169"/>
      <c r="F85" s="741"/>
      <c r="G85" s="1168"/>
      <c r="H85" s="1169"/>
      <c r="I85" s="1169"/>
      <c r="J85" s="1170"/>
      <c r="K85" s="1169"/>
      <c r="L85" s="1171"/>
      <c r="M85" s="1169"/>
      <c r="N85" s="742"/>
    </row>
    <row r="86" spans="1:26" ht="15">
      <c r="A86" s="743"/>
      <c r="B86" s="1168"/>
      <c r="C86" s="1168"/>
      <c r="D86" s="1172"/>
      <c r="E86" s="1169"/>
      <c r="F86" s="741"/>
      <c r="G86" s="1168"/>
      <c r="H86" s="1169"/>
      <c r="I86" s="1169"/>
      <c r="J86" s="1170"/>
      <c r="K86" s="1169"/>
      <c r="L86" s="1171"/>
      <c r="M86" s="1169"/>
      <c r="N86" s="742"/>
    </row>
    <row r="87" spans="1:26" ht="15">
      <c r="A87" s="743"/>
      <c r="B87" s="1168"/>
      <c r="C87" s="1168"/>
      <c r="D87" s="1172"/>
      <c r="E87" s="1169"/>
      <c r="F87" s="741"/>
      <c r="G87" s="1168"/>
      <c r="H87" s="1169"/>
      <c r="I87" s="1169"/>
      <c r="J87" s="1173"/>
      <c r="K87" s="1169"/>
      <c r="L87" s="1171"/>
      <c r="M87" s="1169"/>
      <c r="N87" s="742"/>
    </row>
    <row r="88" spans="1:26" ht="15">
      <c r="A88" s="743"/>
      <c r="B88" s="1168"/>
      <c r="C88" s="1168"/>
      <c r="D88" s="1172"/>
      <c r="E88" s="1169"/>
      <c r="F88" s="741"/>
      <c r="G88" s="1168"/>
      <c r="H88" s="1169"/>
      <c r="I88" s="1169"/>
      <c r="J88" s="1170"/>
      <c r="K88" s="1169"/>
      <c r="L88" s="1171"/>
      <c r="M88" s="1169"/>
      <c r="N88" s="742"/>
    </row>
    <row r="89" spans="1:26" ht="15">
      <c r="A89" s="743"/>
      <c r="B89" s="1168"/>
      <c r="C89" s="1168"/>
      <c r="D89" s="1172"/>
      <c r="E89" s="1169"/>
      <c r="F89" s="741"/>
      <c r="G89" s="1168"/>
      <c r="H89" s="1169"/>
      <c r="I89" s="1169"/>
      <c r="J89" s="1170"/>
      <c r="K89" s="1169"/>
      <c r="L89" s="1171"/>
      <c r="M89" s="1169"/>
      <c r="N89" s="742"/>
    </row>
    <row r="90" spans="1:26" ht="15">
      <c r="A90" s="743"/>
      <c r="B90" s="1168"/>
      <c r="C90" s="1168"/>
      <c r="D90" s="1172"/>
      <c r="E90" s="1169"/>
      <c r="F90" s="741"/>
      <c r="G90" s="1168"/>
      <c r="H90" s="1169"/>
      <c r="I90" s="1169"/>
      <c r="J90" s="1170"/>
      <c r="K90" s="1169"/>
      <c r="L90" s="1171"/>
      <c r="M90" s="1169"/>
      <c r="N90" s="742"/>
    </row>
    <row r="91" spans="1:26">
      <c r="A91" s="744"/>
      <c r="B91" s="744"/>
      <c r="C91" s="744"/>
      <c r="D91" s="745"/>
      <c r="E91" s="745"/>
      <c r="F91" s="744"/>
      <c r="G91" s="744"/>
      <c r="H91" s="744"/>
      <c r="I91" s="744"/>
      <c r="J91" s="744"/>
      <c r="K91" s="744"/>
      <c r="L91" s="744"/>
      <c r="M91" s="744"/>
      <c r="N91" s="744"/>
    </row>
    <row r="92" spans="1:26">
      <c r="A92" s="1174"/>
      <c r="B92" s="1174"/>
      <c r="C92" s="1175"/>
      <c r="D92" s="1169"/>
      <c r="E92" s="1169"/>
      <c r="F92" s="1169"/>
      <c r="G92" s="1169"/>
      <c r="H92" s="1175"/>
      <c r="I92" s="1169"/>
      <c r="J92" s="1169"/>
      <c r="K92" s="1175"/>
      <c r="L92" s="1169"/>
      <c r="M92" s="1176"/>
      <c r="N92" s="1169"/>
      <c r="O92" s="746"/>
      <c r="P92" s="746"/>
      <c r="Q92" s="746"/>
      <c r="R92" s="746"/>
      <c r="S92" s="746"/>
      <c r="T92" s="746"/>
      <c r="U92" s="746"/>
      <c r="V92" s="746"/>
      <c r="W92" s="746"/>
      <c r="X92" s="746"/>
      <c r="Y92" s="746"/>
      <c r="Z92" s="746"/>
    </row>
    <row r="93" spans="1:26" ht="15">
      <c r="A93" s="747"/>
      <c r="B93" s="1177"/>
      <c r="C93" s="1178"/>
      <c r="D93" s="1179"/>
      <c r="E93" s="1180"/>
      <c r="F93" s="748"/>
      <c r="G93" s="1179"/>
      <c r="H93" s="1181"/>
      <c r="I93" s="1180"/>
      <c r="J93" s="1182"/>
      <c r="K93" s="1180"/>
      <c r="L93" s="1182"/>
      <c r="M93" s="1180"/>
      <c r="N93" s="749"/>
    </row>
    <row r="94" spans="1:26" ht="15">
      <c r="A94" s="743"/>
      <c r="B94" s="1183"/>
      <c r="C94" s="1183"/>
      <c r="D94" s="1172"/>
      <c r="E94" s="1169"/>
      <c r="F94" s="741"/>
      <c r="G94" s="1168"/>
      <c r="H94" s="1169"/>
      <c r="I94" s="1169"/>
      <c r="J94" s="1170"/>
      <c r="K94" s="1169"/>
      <c r="L94" s="1171"/>
      <c r="M94" s="1169"/>
      <c r="N94" s="742"/>
    </row>
    <row r="95" spans="1:26" ht="15">
      <c r="A95" s="743"/>
      <c r="B95" s="1168"/>
      <c r="C95" s="1168"/>
      <c r="D95" s="1172"/>
      <c r="E95" s="1169"/>
      <c r="F95" s="741"/>
      <c r="G95" s="1168"/>
      <c r="H95" s="1169"/>
      <c r="I95" s="1169"/>
      <c r="J95" s="1170"/>
      <c r="K95" s="1169"/>
      <c r="L95" s="1171"/>
      <c r="M95" s="1169"/>
      <c r="N95" s="742"/>
    </row>
    <row r="96" spans="1:26" ht="15">
      <c r="A96" s="743"/>
      <c r="B96" s="1168"/>
      <c r="C96" s="1168"/>
      <c r="D96" s="1172"/>
      <c r="E96" s="1169"/>
      <c r="F96" s="741"/>
      <c r="G96" s="1168"/>
      <c r="H96" s="1169"/>
      <c r="I96" s="1169"/>
      <c r="J96" s="1170"/>
      <c r="K96" s="1169"/>
      <c r="L96" s="1171"/>
      <c r="M96" s="1169"/>
      <c r="N96" s="742"/>
    </row>
    <row r="97" spans="1:26" ht="15">
      <c r="A97" s="743"/>
      <c r="B97" s="1168"/>
      <c r="C97" s="1168"/>
      <c r="D97" s="1172"/>
      <c r="E97" s="1169"/>
      <c r="F97" s="741"/>
      <c r="G97" s="1168"/>
      <c r="H97" s="1169"/>
      <c r="I97" s="1169"/>
      <c r="J97" s="1170"/>
      <c r="K97" s="1169"/>
      <c r="L97" s="1171"/>
      <c r="M97" s="1169"/>
      <c r="N97" s="742"/>
    </row>
    <row r="98" spans="1:26" ht="15">
      <c r="A98" s="743"/>
      <c r="B98" s="1168"/>
      <c r="C98" s="1168"/>
      <c r="D98" s="1172"/>
      <c r="E98" s="1169"/>
      <c r="F98" s="741"/>
      <c r="G98" s="1168"/>
      <c r="H98" s="1169"/>
      <c r="I98" s="1169"/>
      <c r="J98" s="1170"/>
      <c r="K98" s="1169"/>
      <c r="L98" s="1171"/>
      <c r="M98" s="1169"/>
      <c r="N98" s="742"/>
    </row>
    <row r="99" spans="1:26" ht="15">
      <c r="A99" s="743"/>
      <c r="B99" s="1168"/>
      <c r="C99" s="1168"/>
      <c r="D99" s="1172"/>
      <c r="E99" s="1169"/>
      <c r="F99" s="741"/>
      <c r="G99" s="1168"/>
      <c r="H99" s="1169"/>
      <c r="I99" s="1169"/>
      <c r="J99" s="1170"/>
      <c r="K99" s="1169"/>
      <c r="L99" s="1171"/>
      <c r="M99" s="1169"/>
      <c r="N99" s="742"/>
    </row>
    <row r="100" spans="1:26">
      <c r="A100" s="744"/>
      <c r="B100" s="744"/>
      <c r="C100" s="744"/>
      <c r="D100" s="745"/>
      <c r="E100" s="745"/>
      <c r="F100" s="744"/>
      <c r="G100" s="744"/>
      <c r="H100" s="744"/>
      <c r="I100" s="744"/>
      <c r="J100" s="744"/>
      <c r="K100" s="744"/>
      <c r="L100" s="744"/>
      <c r="M100" s="744"/>
      <c r="N100" s="744"/>
    </row>
    <row r="101" spans="1:26">
      <c r="A101" s="1174"/>
      <c r="B101" s="1174"/>
      <c r="C101" s="1175"/>
      <c r="D101" s="1169"/>
      <c r="E101" s="1169"/>
      <c r="F101" s="1169"/>
      <c r="G101" s="1169"/>
      <c r="H101" s="1175"/>
      <c r="I101" s="1169"/>
      <c r="J101" s="1169"/>
      <c r="K101" s="1175"/>
      <c r="L101" s="1169"/>
      <c r="M101" s="1176"/>
      <c r="N101" s="1169"/>
      <c r="O101" s="746"/>
      <c r="P101" s="746"/>
      <c r="Q101" s="746"/>
      <c r="R101" s="746"/>
      <c r="S101" s="746"/>
      <c r="T101" s="746"/>
      <c r="U101" s="746"/>
      <c r="V101" s="746"/>
      <c r="W101" s="746"/>
      <c r="X101" s="746"/>
      <c r="Y101" s="746"/>
      <c r="Z101" s="746"/>
    </row>
    <row r="102" spans="1:26" ht="15">
      <c r="A102" s="747"/>
      <c r="B102" s="1177"/>
      <c r="C102" s="1178"/>
      <c r="D102" s="1179"/>
      <c r="E102" s="1180"/>
      <c r="F102" s="748"/>
      <c r="G102" s="1179"/>
      <c r="H102" s="1181"/>
      <c r="I102" s="1180"/>
      <c r="J102" s="1182"/>
      <c r="K102" s="1180"/>
      <c r="L102" s="1182"/>
      <c r="M102" s="1180"/>
      <c r="N102" s="749"/>
    </row>
    <row r="103" spans="1:26" ht="15">
      <c r="A103" s="743"/>
      <c r="B103" s="1183"/>
      <c r="C103" s="1183"/>
      <c r="D103" s="1172"/>
      <c r="E103" s="1169"/>
      <c r="F103" s="741"/>
      <c r="G103" s="1168"/>
      <c r="H103" s="1169"/>
      <c r="I103" s="1169"/>
      <c r="J103" s="1170"/>
      <c r="K103" s="1169"/>
      <c r="L103" s="1171"/>
      <c r="M103" s="1169"/>
      <c r="N103" s="742"/>
    </row>
    <row r="104" spans="1:26" ht="15">
      <c r="A104" s="743"/>
      <c r="B104" s="1168"/>
      <c r="C104" s="1168"/>
      <c r="D104" s="1172"/>
      <c r="E104" s="1169"/>
      <c r="F104" s="741"/>
      <c r="G104" s="1168"/>
      <c r="H104" s="1169"/>
      <c r="I104" s="1169"/>
      <c r="J104" s="1170"/>
      <c r="K104" s="1169"/>
      <c r="L104" s="1171"/>
      <c r="M104" s="1169"/>
      <c r="N104" s="742"/>
    </row>
    <row r="105" spans="1:26" ht="15">
      <c r="A105" s="743"/>
      <c r="B105" s="1168"/>
      <c r="C105" s="1168"/>
      <c r="D105" s="1172"/>
      <c r="E105" s="1169"/>
      <c r="F105" s="741"/>
      <c r="G105" s="1168"/>
      <c r="H105" s="1169"/>
      <c r="I105" s="1169"/>
      <c r="J105" s="1170"/>
      <c r="K105" s="1169"/>
      <c r="L105" s="1171"/>
      <c r="M105" s="1169"/>
      <c r="N105" s="742"/>
    </row>
    <row r="106" spans="1:26" ht="15">
      <c r="A106" s="743"/>
      <c r="B106" s="1168"/>
      <c r="C106" s="1168"/>
      <c r="D106" s="1172"/>
      <c r="E106" s="1169"/>
      <c r="F106" s="741"/>
      <c r="G106" s="1168"/>
      <c r="H106" s="1169"/>
      <c r="I106" s="1169"/>
      <c r="J106" s="1170"/>
      <c r="K106" s="1169"/>
      <c r="L106" s="1171"/>
      <c r="M106" s="1169"/>
      <c r="N106" s="742"/>
    </row>
    <row r="107" spans="1:26" ht="15">
      <c r="A107" s="743"/>
      <c r="B107" s="1168"/>
      <c r="C107" s="1168"/>
      <c r="D107" s="1172"/>
      <c r="E107" s="1169"/>
      <c r="F107" s="741"/>
      <c r="G107" s="1168"/>
      <c r="H107" s="1169"/>
      <c r="I107" s="1169"/>
      <c r="J107" s="1170"/>
      <c r="K107" s="1169"/>
      <c r="L107" s="1171"/>
      <c r="M107" s="1169"/>
      <c r="N107" s="742"/>
    </row>
    <row r="108" spans="1:26" ht="15">
      <c r="A108" s="743"/>
      <c r="B108" s="1168"/>
      <c r="C108" s="1168"/>
      <c r="D108" s="1172"/>
      <c r="E108" s="1169"/>
      <c r="F108" s="741"/>
      <c r="G108" s="1168"/>
      <c r="H108" s="1169"/>
      <c r="I108" s="1169"/>
      <c r="J108" s="1170"/>
      <c r="K108" s="1169"/>
      <c r="L108" s="1171"/>
      <c r="M108" s="1169"/>
      <c r="N108" s="742"/>
    </row>
    <row r="109" spans="1:26" ht="15">
      <c r="A109" s="743"/>
      <c r="B109" s="1168"/>
      <c r="C109" s="1168"/>
      <c r="D109" s="1172"/>
      <c r="E109" s="1169"/>
      <c r="F109" s="741"/>
      <c r="G109" s="1168"/>
      <c r="H109" s="1169"/>
      <c r="I109" s="1169"/>
      <c r="J109" s="1170"/>
      <c r="K109" s="1169"/>
      <c r="L109" s="1171"/>
      <c r="M109" s="1169"/>
      <c r="N109" s="742"/>
    </row>
    <row r="110" spans="1:26">
      <c r="A110" s="744"/>
      <c r="B110" s="744"/>
      <c r="C110" s="744"/>
      <c r="D110" s="745"/>
      <c r="E110" s="745"/>
      <c r="F110" s="744"/>
      <c r="G110" s="744"/>
      <c r="H110" s="744"/>
      <c r="I110" s="744"/>
      <c r="J110" s="744"/>
      <c r="K110" s="744"/>
      <c r="L110" s="744"/>
      <c r="M110" s="744"/>
      <c r="N110" s="744"/>
    </row>
    <row r="111" spans="1:26">
      <c r="A111" s="1174"/>
      <c r="B111" s="1174"/>
      <c r="C111" s="1175"/>
      <c r="D111" s="1169"/>
      <c r="E111" s="1169"/>
      <c r="F111" s="1169"/>
      <c r="G111" s="1169"/>
      <c r="H111" s="1175"/>
      <c r="I111" s="1169"/>
      <c r="J111" s="1169"/>
      <c r="K111" s="1175"/>
      <c r="L111" s="1169"/>
      <c r="M111" s="1176"/>
      <c r="N111" s="1169"/>
      <c r="O111" s="746"/>
      <c r="P111" s="746"/>
      <c r="Q111" s="746"/>
      <c r="R111" s="746"/>
      <c r="S111" s="746"/>
      <c r="T111" s="746"/>
      <c r="U111" s="746"/>
      <c r="V111" s="746"/>
      <c r="W111" s="746"/>
      <c r="X111" s="746"/>
      <c r="Y111" s="746"/>
      <c r="Z111" s="746"/>
    </row>
    <row r="112" spans="1:26" ht="15">
      <c r="A112" s="747"/>
      <c r="B112" s="1177"/>
      <c r="C112" s="1178"/>
      <c r="D112" s="1179"/>
      <c r="E112" s="1180"/>
      <c r="F112" s="748"/>
      <c r="G112" s="1179"/>
      <c r="H112" s="1181"/>
      <c r="I112" s="1180"/>
      <c r="J112" s="1182"/>
      <c r="K112" s="1180"/>
      <c r="L112" s="1182"/>
      <c r="M112" s="1180"/>
      <c r="N112" s="749"/>
    </row>
    <row r="113" spans="1:26" ht="15">
      <c r="A113" s="743"/>
      <c r="B113" s="1183"/>
      <c r="C113" s="1183"/>
      <c r="D113" s="1172"/>
      <c r="E113" s="1169"/>
      <c r="F113" s="741"/>
      <c r="G113" s="1168"/>
      <c r="H113" s="1169"/>
      <c r="I113" s="1169"/>
      <c r="J113" s="1170"/>
      <c r="K113" s="1169"/>
      <c r="L113" s="1171"/>
      <c r="M113" s="1169"/>
      <c r="N113" s="742"/>
    </row>
    <row r="114" spans="1:26">
      <c r="A114" s="744"/>
      <c r="B114" s="744"/>
      <c r="C114" s="744"/>
      <c r="D114" s="745"/>
      <c r="E114" s="745"/>
      <c r="F114" s="744"/>
      <c r="G114" s="744"/>
      <c r="H114" s="744"/>
      <c r="I114" s="744"/>
      <c r="J114" s="744"/>
      <c r="K114" s="744"/>
      <c r="L114" s="744"/>
      <c r="M114" s="744"/>
      <c r="N114" s="744"/>
    </row>
    <row r="115" spans="1:26">
      <c r="A115" s="1174"/>
      <c r="B115" s="1174"/>
      <c r="C115" s="1175"/>
      <c r="D115" s="1169"/>
      <c r="E115" s="1169"/>
      <c r="F115" s="1169"/>
      <c r="G115" s="1169"/>
      <c r="H115" s="1175"/>
      <c r="I115" s="1169"/>
      <c r="J115" s="1169"/>
      <c r="K115" s="1175"/>
      <c r="L115" s="1169"/>
      <c r="M115" s="1176"/>
      <c r="N115" s="1169"/>
      <c r="O115" s="746"/>
      <c r="P115" s="746"/>
      <c r="Q115" s="746"/>
      <c r="R115" s="746"/>
      <c r="S115" s="746"/>
      <c r="T115" s="746"/>
      <c r="U115" s="746"/>
      <c r="V115" s="746"/>
      <c r="W115" s="746"/>
      <c r="X115" s="746"/>
      <c r="Y115" s="746"/>
      <c r="Z115" s="746"/>
    </row>
    <row r="116" spans="1:26" ht="15">
      <c r="A116" s="747"/>
      <c r="B116" s="1177"/>
      <c r="C116" s="1178"/>
      <c r="D116" s="1179"/>
      <c r="E116" s="1180"/>
      <c r="F116" s="748"/>
      <c r="G116" s="1179"/>
      <c r="H116" s="1181"/>
      <c r="I116" s="1180"/>
      <c r="J116" s="1182"/>
      <c r="K116" s="1180"/>
      <c r="L116" s="1182"/>
      <c r="M116" s="1180"/>
      <c r="N116" s="749"/>
    </row>
  </sheetData>
  <mergeCells count="360">
    <mergeCell ref="A115:B115"/>
    <mergeCell ref="C115:G115"/>
    <mergeCell ref="H115:J115"/>
    <mergeCell ref="K115:L115"/>
    <mergeCell ref="M115:N115"/>
    <mergeCell ref="B116:C116"/>
    <mergeCell ref="D116:E116"/>
    <mergeCell ref="G116:I116"/>
    <mergeCell ref="J116:K116"/>
    <mergeCell ref="L116:M116"/>
    <mergeCell ref="B112:C112"/>
    <mergeCell ref="D112:E112"/>
    <mergeCell ref="G112:I112"/>
    <mergeCell ref="J112:K112"/>
    <mergeCell ref="L112:M112"/>
    <mergeCell ref="B113:C113"/>
    <mergeCell ref="D113:E113"/>
    <mergeCell ref="G113:I113"/>
    <mergeCell ref="J113:K113"/>
    <mergeCell ref="L113:M113"/>
    <mergeCell ref="B109:C109"/>
    <mergeCell ref="D109:E109"/>
    <mergeCell ref="G109:I109"/>
    <mergeCell ref="J109:K109"/>
    <mergeCell ref="L109:M109"/>
    <mergeCell ref="A111:B111"/>
    <mergeCell ref="C111:G111"/>
    <mergeCell ref="H111:J111"/>
    <mergeCell ref="K111:L111"/>
    <mergeCell ref="M111:N111"/>
    <mergeCell ref="B107:C107"/>
    <mergeCell ref="D107:E107"/>
    <mergeCell ref="G107:I107"/>
    <mergeCell ref="J107:K107"/>
    <mergeCell ref="L107:M107"/>
    <mergeCell ref="B108:C108"/>
    <mergeCell ref="D108:E108"/>
    <mergeCell ref="G108:I108"/>
    <mergeCell ref="J108:K108"/>
    <mergeCell ref="L108:M108"/>
    <mergeCell ref="B105:C105"/>
    <mergeCell ref="D105:E105"/>
    <mergeCell ref="G105:I105"/>
    <mergeCell ref="J105:K105"/>
    <mergeCell ref="L105:M105"/>
    <mergeCell ref="B106:C106"/>
    <mergeCell ref="D106:E106"/>
    <mergeCell ref="G106:I106"/>
    <mergeCell ref="J106:K106"/>
    <mergeCell ref="L106:M106"/>
    <mergeCell ref="B103:C103"/>
    <mergeCell ref="D103:E103"/>
    <mergeCell ref="G103:I103"/>
    <mergeCell ref="J103:K103"/>
    <mergeCell ref="L103:M103"/>
    <mergeCell ref="B104:C104"/>
    <mergeCell ref="D104:E104"/>
    <mergeCell ref="G104:I104"/>
    <mergeCell ref="J104:K104"/>
    <mergeCell ref="L104:M104"/>
    <mergeCell ref="A101:B101"/>
    <mergeCell ref="C101:G101"/>
    <mergeCell ref="H101:J101"/>
    <mergeCell ref="K101:L101"/>
    <mergeCell ref="M101:N101"/>
    <mergeCell ref="B102:C102"/>
    <mergeCell ref="D102:E102"/>
    <mergeCell ref="G102:I102"/>
    <mergeCell ref="J102:K102"/>
    <mergeCell ref="L102:M102"/>
    <mergeCell ref="B98:C98"/>
    <mergeCell ref="D98:E98"/>
    <mergeCell ref="G98:I98"/>
    <mergeCell ref="J98:K98"/>
    <mergeCell ref="L98:M98"/>
    <mergeCell ref="B99:C99"/>
    <mergeCell ref="D99:E99"/>
    <mergeCell ref="G99:I99"/>
    <mergeCell ref="J99:K99"/>
    <mergeCell ref="L99:M99"/>
    <mergeCell ref="B96:C96"/>
    <mergeCell ref="D96:E96"/>
    <mergeCell ref="G96:I96"/>
    <mergeCell ref="J96:K96"/>
    <mergeCell ref="L96:M96"/>
    <mergeCell ref="B97:C97"/>
    <mergeCell ref="D97:E97"/>
    <mergeCell ref="G97:I97"/>
    <mergeCell ref="J97:K97"/>
    <mergeCell ref="L97:M97"/>
    <mergeCell ref="B94:C94"/>
    <mergeCell ref="D94:E94"/>
    <mergeCell ref="G94:I94"/>
    <mergeCell ref="J94:K94"/>
    <mergeCell ref="L94:M94"/>
    <mergeCell ref="B95:C95"/>
    <mergeCell ref="D95:E95"/>
    <mergeCell ref="G95:I95"/>
    <mergeCell ref="J95:K95"/>
    <mergeCell ref="L95:M95"/>
    <mergeCell ref="A92:B92"/>
    <mergeCell ref="C92:G92"/>
    <mergeCell ref="H92:J92"/>
    <mergeCell ref="K92:L92"/>
    <mergeCell ref="M92:N92"/>
    <mergeCell ref="B93:C93"/>
    <mergeCell ref="D93:E93"/>
    <mergeCell ref="G93:I93"/>
    <mergeCell ref="J93:K93"/>
    <mergeCell ref="L93:M93"/>
    <mergeCell ref="B89:C89"/>
    <mergeCell ref="D89:E89"/>
    <mergeCell ref="G89:I89"/>
    <mergeCell ref="J89:K89"/>
    <mergeCell ref="L89:M89"/>
    <mergeCell ref="B90:C90"/>
    <mergeCell ref="D90:E90"/>
    <mergeCell ref="G90:I90"/>
    <mergeCell ref="J90:K90"/>
    <mergeCell ref="L90:M90"/>
    <mergeCell ref="B87:C87"/>
    <mergeCell ref="D87:E87"/>
    <mergeCell ref="G87:I87"/>
    <mergeCell ref="J87:K87"/>
    <mergeCell ref="L87:M87"/>
    <mergeCell ref="B88:C88"/>
    <mergeCell ref="D88:E88"/>
    <mergeCell ref="G88:I88"/>
    <mergeCell ref="J88:K88"/>
    <mergeCell ref="L88:M88"/>
    <mergeCell ref="B85:C85"/>
    <mergeCell ref="D85:E85"/>
    <mergeCell ref="G85:I85"/>
    <mergeCell ref="J85:K85"/>
    <mergeCell ref="L85:M85"/>
    <mergeCell ref="B86:C86"/>
    <mergeCell ref="D86:E86"/>
    <mergeCell ref="G86:I86"/>
    <mergeCell ref="J86:K86"/>
    <mergeCell ref="L86:M86"/>
    <mergeCell ref="A83:B83"/>
    <mergeCell ref="C83:G83"/>
    <mergeCell ref="H83:J83"/>
    <mergeCell ref="K83:L83"/>
    <mergeCell ref="M83:N83"/>
    <mergeCell ref="B84:C84"/>
    <mergeCell ref="D84:E84"/>
    <mergeCell ref="G84:I84"/>
    <mergeCell ref="J84:K84"/>
    <mergeCell ref="L84:M84"/>
    <mergeCell ref="B80:C80"/>
    <mergeCell ref="D80:E80"/>
    <mergeCell ref="G80:I80"/>
    <mergeCell ref="J80:K80"/>
    <mergeCell ref="L80:M80"/>
    <mergeCell ref="B81:C81"/>
    <mergeCell ref="D81:E81"/>
    <mergeCell ref="G81:I81"/>
    <mergeCell ref="J81:K81"/>
    <mergeCell ref="L81:M81"/>
    <mergeCell ref="B78:C78"/>
    <mergeCell ref="D78:E78"/>
    <mergeCell ref="G78:I78"/>
    <mergeCell ref="J78:K78"/>
    <mergeCell ref="L78:M78"/>
    <mergeCell ref="B79:C79"/>
    <mergeCell ref="D79:E79"/>
    <mergeCell ref="G79:I79"/>
    <mergeCell ref="J79:K79"/>
    <mergeCell ref="L79:M79"/>
    <mergeCell ref="B76:C76"/>
    <mergeCell ref="D76:E76"/>
    <mergeCell ref="G76:I76"/>
    <mergeCell ref="J76:K76"/>
    <mergeCell ref="L76:M76"/>
    <mergeCell ref="B77:C77"/>
    <mergeCell ref="D77:E77"/>
    <mergeCell ref="G77:I77"/>
    <mergeCell ref="J77:K77"/>
    <mergeCell ref="L77:M77"/>
    <mergeCell ref="B74:C74"/>
    <mergeCell ref="D74:E74"/>
    <mergeCell ref="G74:I74"/>
    <mergeCell ref="J74:K74"/>
    <mergeCell ref="L74:M74"/>
    <mergeCell ref="B75:C75"/>
    <mergeCell ref="D75:E75"/>
    <mergeCell ref="G75:I75"/>
    <mergeCell ref="J75:K75"/>
    <mergeCell ref="L75:M75"/>
    <mergeCell ref="B72:C72"/>
    <mergeCell ref="D72:E72"/>
    <mergeCell ref="G72:I72"/>
    <mergeCell ref="J72:K72"/>
    <mergeCell ref="L72:M72"/>
    <mergeCell ref="B73:C73"/>
    <mergeCell ref="D73:E73"/>
    <mergeCell ref="G73:I73"/>
    <mergeCell ref="J73:K73"/>
    <mergeCell ref="L73:M73"/>
    <mergeCell ref="B70:C70"/>
    <mergeCell ref="D70:E70"/>
    <mergeCell ref="G70:I70"/>
    <mergeCell ref="J70:K70"/>
    <mergeCell ref="L70:M70"/>
    <mergeCell ref="B71:C71"/>
    <mergeCell ref="D71:E71"/>
    <mergeCell ref="G71:I71"/>
    <mergeCell ref="J71:K71"/>
    <mergeCell ref="L71:M71"/>
    <mergeCell ref="B68:C68"/>
    <mergeCell ref="D68:E68"/>
    <mergeCell ref="G68:I68"/>
    <mergeCell ref="J68:K68"/>
    <mergeCell ref="L68:M68"/>
    <mergeCell ref="B69:C69"/>
    <mergeCell ref="D69:E69"/>
    <mergeCell ref="G69:I69"/>
    <mergeCell ref="J69:K69"/>
    <mergeCell ref="L69:M69"/>
    <mergeCell ref="B66:C66"/>
    <mergeCell ref="D66:E66"/>
    <mergeCell ref="G66:I66"/>
    <mergeCell ref="J66:K66"/>
    <mergeCell ref="L66:M66"/>
    <mergeCell ref="B67:C67"/>
    <mergeCell ref="D67:E67"/>
    <mergeCell ref="G67:I67"/>
    <mergeCell ref="J67:K67"/>
    <mergeCell ref="L67:M67"/>
    <mergeCell ref="B64:C64"/>
    <mergeCell ref="D64:E64"/>
    <mergeCell ref="G64:I64"/>
    <mergeCell ref="J64:K64"/>
    <mergeCell ref="L64:M64"/>
    <mergeCell ref="B65:C65"/>
    <mergeCell ref="D65:E65"/>
    <mergeCell ref="G65:I65"/>
    <mergeCell ref="J65:K65"/>
    <mergeCell ref="L65:M65"/>
    <mergeCell ref="A62:B62"/>
    <mergeCell ref="C62:G62"/>
    <mergeCell ref="H62:J62"/>
    <mergeCell ref="K62:L62"/>
    <mergeCell ref="M62:N62"/>
    <mergeCell ref="B63:C63"/>
    <mergeCell ref="D63:E63"/>
    <mergeCell ref="G63:I63"/>
    <mergeCell ref="J63:K63"/>
    <mergeCell ref="L63:M63"/>
    <mergeCell ref="B59:C59"/>
    <mergeCell ref="D59:E59"/>
    <mergeCell ref="G59:I59"/>
    <mergeCell ref="J59:K59"/>
    <mergeCell ref="L59:M59"/>
    <mergeCell ref="B60:C60"/>
    <mergeCell ref="D60:E60"/>
    <mergeCell ref="G60:I60"/>
    <mergeCell ref="J60:K60"/>
    <mergeCell ref="L60:M60"/>
    <mergeCell ref="B57:C57"/>
    <mergeCell ref="D57:E57"/>
    <mergeCell ref="G57:I57"/>
    <mergeCell ref="J57:K57"/>
    <mergeCell ref="L57:M57"/>
    <mergeCell ref="B58:C58"/>
    <mergeCell ref="D58:E58"/>
    <mergeCell ref="G58:I58"/>
    <mergeCell ref="J58:K58"/>
    <mergeCell ref="L58:M58"/>
    <mergeCell ref="B55:C55"/>
    <mergeCell ref="D55:E55"/>
    <mergeCell ref="G55:I55"/>
    <mergeCell ref="J55:K55"/>
    <mergeCell ref="L55:M55"/>
    <mergeCell ref="B56:C56"/>
    <mergeCell ref="D56:E56"/>
    <mergeCell ref="G56:I56"/>
    <mergeCell ref="J56:K56"/>
    <mergeCell ref="L56:M56"/>
    <mergeCell ref="B53:C53"/>
    <mergeCell ref="D53:E53"/>
    <mergeCell ref="G53:I53"/>
    <mergeCell ref="J53:K53"/>
    <mergeCell ref="L53:M53"/>
    <mergeCell ref="B54:C54"/>
    <mergeCell ref="D54:E54"/>
    <mergeCell ref="G54:I54"/>
    <mergeCell ref="J54:K54"/>
    <mergeCell ref="L54:M54"/>
    <mergeCell ref="B51:C51"/>
    <mergeCell ref="D51:E51"/>
    <mergeCell ref="G51:I51"/>
    <mergeCell ref="J51:K51"/>
    <mergeCell ref="L51:M51"/>
    <mergeCell ref="B52:C52"/>
    <mergeCell ref="D52:E52"/>
    <mergeCell ref="G52:I52"/>
    <mergeCell ref="J52:K52"/>
    <mergeCell ref="L52:M52"/>
    <mergeCell ref="B49:C49"/>
    <mergeCell ref="D49:E49"/>
    <mergeCell ref="G49:I49"/>
    <mergeCell ref="J49:K49"/>
    <mergeCell ref="L49:M49"/>
    <mergeCell ref="B50:C50"/>
    <mergeCell ref="D50:E50"/>
    <mergeCell ref="G50:I50"/>
    <mergeCell ref="J50:K50"/>
    <mergeCell ref="L50:M50"/>
    <mergeCell ref="B47:C47"/>
    <mergeCell ref="D47:E47"/>
    <mergeCell ref="G47:I47"/>
    <mergeCell ref="J47:K47"/>
    <mergeCell ref="L47:M47"/>
    <mergeCell ref="B48:C48"/>
    <mergeCell ref="D48:E48"/>
    <mergeCell ref="G48:I48"/>
    <mergeCell ref="J48:K48"/>
    <mergeCell ref="L48:M48"/>
    <mergeCell ref="B45:C45"/>
    <mergeCell ref="D45:E45"/>
    <mergeCell ref="G45:I45"/>
    <mergeCell ref="J45:K45"/>
    <mergeCell ref="L45:M45"/>
    <mergeCell ref="B46:C46"/>
    <mergeCell ref="D46:E46"/>
    <mergeCell ref="G46:I46"/>
    <mergeCell ref="J46:K46"/>
    <mergeCell ref="L46:M46"/>
    <mergeCell ref="B43:C43"/>
    <mergeCell ref="D43:E43"/>
    <mergeCell ref="G43:I43"/>
    <mergeCell ref="J43:K43"/>
    <mergeCell ref="L43:M43"/>
    <mergeCell ref="B44:C44"/>
    <mergeCell ref="D44:E44"/>
    <mergeCell ref="G44:I44"/>
    <mergeCell ref="J44:K44"/>
    <mergeCell ref="L44:M44"/>
    <mergeCell ref="G42:I42"/>
    <mergeCell ref="J42:K42"/>
    <mergeCell ref="L42:M42"/>
    <mergeCell ref="G39:I39"/>
    <mergeCell ref="J39:K39"/>
    <mergeCell ref="L39:M39"/>
    <mergeCell ref="G40:I40"/>
    <mergeCell ref="J40:K40"/>
    <mergeCell ref="L40:M40"/>
    <mergeCell ref="A37:B37"/>
    <mergeCell ref="C37:G37"/>
    <mergeCell ref="H37:J37"/>
    <mergeCell ref="K37:L37"/>
    <mergeCell ref="M37:N37"/>
    <mergeCell ref="G38:I38"/>
    <mergeCell ref="J38:K38"/>
    <mergeCell ref="L38:M38"/>
    <mergeCell ref="G41:I41"/>
    <mergeCell ref="J41:K41"/>
    <mergeCell ref="L41:M41"/>
  </mergeCells>
  <pageMargins left="0.7" right="0.7"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7" workbookViewId="0">
      <selection activeCell="AA64" sqref="AA64"/>
    </sheetView>
  </sheetViews>
  <sheetFormatPr defaultRowHeight="15"/>
  <cols>
    <col min="1" max="1" width="5" style="474" customWidth="1"/>
    <col min="2" max="2" width="55.140625" style="474" bestFit="1" customWidth="1"/>
    <col min="3" max="3" width="9.85546875" style="474" bestFit="1" customWidth="1"/>
    <col min="4" max="4" width="10.7109375" style="474" bestFit="1" customWidth="1"/>
    <col min="5" max="5" width="11.42578125" style="474" bestFit="1" customWidth="1"/>
    <col min="6" max="6" width="25.28515625" style="787" customWidth="1"/>
    <col min="7" max="7" width="14" style="474" bestFit="1" customWidth="1"/>
    <col min="8" max="8" width="14" style="474" customWidth="1"/>
    <col min="9" max="9" width="14" style="474" bestFit="1" customWidth="1"/>
    <col min="10" max="13" width="10" style="474" bestFit="1" customWidth="1"/>
    <col min="14" max="14" width="9.140625" style="474"/>
    <col min="15" max="15" width="11" style="474" bestFit="1" customWidth="1"/>
    <col min="16" max="16" width="12" style="474" bestFit="1" customWidth="1"/>
    <col min="17" max="17" width="14.28515625" style="474" bestFit="1" customWidth="1"/>
    <col min="18" max="18" width="11" style="474" bestFit="1" customWidth="1"/>
    <col min="19" max="16384" width="9.140625" style="474"/>
  </cols>
  <sheetData>
    <row r="1" spans="1:6" ht="20.25">
      <c r="A1" s="212"/>
      <c r="B1" s="426" t="s">
        <v>1382</v>
      </c>
      <c r="C1" s="213"/>
      <c r="D1" s="213"/>
      <c r="E1" s="213"/>
      <c r="F1" s="824"/>
    </row>
    <row r="2" spans="1:6" s="788" customFormat="1" ht="15.75">
      <c r="A2" s="794"/>
      <c r="B2" s="942" t="s">
        <v>1381</v>
      </c>
      <c r="C2" s="796"/>
      <c r="D2" s="795"/>
      <c r="E2" s="795"/>
      <c r="F2" s="795"/>
    </row>
    <row r="3" spans="1:6" s="788" customFormat="1" ht="15.75">
      <c r="A3" s="794"/>
      <c r="B3" s="795"/>
      <c r="C3" s="796"/>
      <c r="D3" s="795"/>
      <c r="E3" s="795"/>
      <c r="F3" s="795"/>
    </row>
    <row r="4" spans="1:6" s="788" customFormat="1" ht="15.75">
      <c r="A4" s="794"/>
      <c r="B4" s="795"/>
      <c r="C4" s="796"/>
      <c r="D4" s="795"/>
      <c r="E4" s="795"/>
      <c r="F4" s="795"/>
    </row>
    <row r="5" spans="1:6">
      <c r="A5" s="174"/>
      <c r="B5" s="427" t="s">
        <v>933</v>
      </c>
      <c r="C5" s="943" t="s">
        <v>1092</v>
      </c>
      <c r="D5" s="943" t="s">
        <v>1097</v>
      </c>
      <c r="E5" s="943" t="s">
        <v>1383</v>
      </c>
      <c r="F5" s="815"/>
    </row>
    <row r="6" spans="1:6" ht="15.75" thickBot="1">
      <c r="A6" s="61"/>
      <c r="B6" s="257"/>
      <c r="C6" s="203"/>
      <c r="D6" s="203"/>
      <c r="E6" s="203"/>
      <c r="F6" s="810"/>
    </row>
    <row r="7" spans="1:6" ht="15.75" thickBot="1">
      <c r="A7" s="179"/>
      <c r="B7" s="428" t="s">
        <v>549</v>
      </c>
      <c r="C7" s="202"/>
      <c r="D7" s="202"/>
      <c r="E7" s="202"/>
      <c r="F7" s="811"/>
    </row>
    <row r="8" spans="1:6">
      <c r="A8" s="61">
        <v>4070</v>
      </c>
      <c r="B8" s="257" t="s">
        <v>237</v>
      </c>
      <c r="C8" s="932">
        <v>182353</v>
      </c>
      <c r="D8" s="369">
        <v>222463</v>
      </c>
      <c r="E8" s="66">
        <f t="shared" ref="E8:E38" si="0">+D8-C8</f>
        <v>40110</v>
      </c>
      <c r="F8" s="810"/>
    </row>
    <row r="9" spans="1:6">
      <c r="A9" s="61">
        <v>4080</v>
      </c>
      <c r="B9" s="257" t="s">
        <v>238</v>
      </c>
      <c r="C9" s="65">
        <v>50000</v>
      </c>
      <c r="D9" s="369">
        <v>21000</v>
      </c>
      <c r="E9" s="66">
        <f t="shared" si="0"/>
        <v>-29000</v>
      </c>
      <c r="F9" s="810" t="s">
        <v>1138</v>
      </c>
    </row>
    <row r="10" spans="1:6">
      <c r="A10" s="61">
        <v>4033</v>
      </c>
      <c r="B10" s="257" t="s">
        <v>225</v>
      </c>
      <c r="C10" s="65">
        <v>0</v>
      </c>
      <c r="D10" s="369">
        <v>0</v>
      </c>
      <c r="E10" s="66">
        <f t="shared" si="0"/>
        <v>0</v>
      </c>
      <c r="F10" s="810"/>
    </row>
    <row r="11" spans="1:6" ht="15.75" thickBot="1">
      <c r="A11" s="61">
        <v>4023</v>
      </c>
      <c r="B11" s="231" t="s">
        <v>220</v>
      </c>
      <c r="C11" s="65">
        <v>0</v>
      </c>
      <c r="D11" s="378">
        <v>0</v>
      </c>
      <c r="E11" s="187">
        <f t="shared" si="0"/>
        <v>0</v>
      </c>
      <c r="F11" s="810"/>
    </row>
    <row r="12" spans="1:6">
      <c r="A12" s="188"/>
      <c r="B12" s="429" t="s">
        <v>550</v>
      </c>
      <c r="C12" s="199">
        <f>SUM(C8:C11)</f>
        <v>232353</v>
      </c>
      <c r="D12" s="373">
        <f>SUM(D8:D11)</f>
        <v>243463</v>
      </c>
      <c r="E12" s="66">
        <f t="shared" si="0"/>
        <v>11110</v>
      </c>
      <c r="F12" s="816"/>
    </row>
    <row r="13" spans="1:6" ht="15.75" thickBot="1">
      <c r="A13" s="61"/>
      <c r="B13" s="231"/>
      <c r="C13" s="193"/>
      <c r="D13" s="378"/>
      <c r="E13" s="66">
        <f t="shared" si="0"/>
        <v>0</v>
      </c>
      <c r="F13" s="810"/>
    </row>
    <row r="14" spans="1:6" ht="15.75" thickBot="1">
      <c r="A14" s="191"/>
      <c r="B14" s="430" t="s">
        <v>569</v>
      </c>
      <c r="C14" s="206">
        <f>SUM(C12:C12)</f>
        <v>232353</v>
      </c>
      <c r="D14" s="373">
        <f>SUM(D12:D12)</f>
        <v>243463</v>
      </c>
      <c r="E14" s="382">
        <f t="shared" si="0"/>
        <v>11110</v>
      </c>
      <c r="F14" s="823"/>
    </row>
    <row r="15" spans="1:6">
      <c r="A15" s="61"/>
      <c r="B15" s="257"/>
      <c r="C15" s="208"/>
      <c r="D15" s="208"/>
      <c r="E15" s="208"/>
      <c r="F15" s="810"/>
    </row>
    <row r="16" spans="1:6" s="841" customFormat="1">
      <c r="A16" s="789"/>
      <c r="B16" s="825"/>
      <c r="C16" s="67"/>
      <c r="D16" s="67"/>
      <c r="E16" s="67"/>
      <c r="F16" s="810"/>
    </row>
    <row r="17" spans="1:8">
      <c r="A17" s="174"/>
      <c r="B17" s="427" t="s">
        <v>934</v>
      </c>
      <c r="C17" s="207"/>
      <c r="D17" s="207"/>
      <c r="E17" s="207">
        <f t="shared" si="0"/>
        <v>0</v>
      </c>
      <c r="F17" s="815"/>
      <c r="H17" s="787"/>
    </row>
    <row r="18" spans="1:8" ht="15.75" thickBot="1">
      <c r="A18" s="61"/>
      <c r="B18" s="475"/>
      <c r="C18" s="203"/>
      <c r="D18" s="203"/>
      <c r="E18" s="203">
        <f t="shared" si="0"/>
        <v>0</v>
      </c>
      <c r="F18" s="810"/>
    </row>
    <row r="19" spans="1:8" ht="15.75" thickBot="1">
      <c r="A19" s="179"/>
      <c r="B19" s="428" t="s">
        <v>555</v>
      </c>
      <c r="C19" s="202"/>
      <c r="D19" s="202"/>
      <c r="E19" s="202">
        <f t="shared" si="0"/>
        <v>0</v>
      </c>
      <c r="F19" s="811"/>
    </row>
    <row r="20" spans="1:8">
      <c r="A20" s="61">
        <v>7700</v>
      </c>
      <c r="B20" s="257" t="s">
        <v>515</v>
      </c>
      <c r="C20" s="940">
        <v>185456.93</v>
      </c>
      <c r="D20" s="369">
        <f>'Staff Salaries'!I84-'Staff Salaries'!I81</f>
        <v>192538.97</v>
      </c>
      <c r="E20" s="384">
        <f t="shared" si="0"/>
        <v>7082.0400000000081</v>
      </c>
      <c r="F20" s="810"/>
    </row>
    <row r="21" spans="1:8">
      <c r="A21" s="61">
        <v>7701</v>
      </c>
      <c r="B21" s="231" t="s">
        <v>516</v>
      </c>
      <c r="C21" s="941">
        <v>19364.410000000003</v>
      </c>
      <c r="D21" s="369">
        <f>'Staff Salaries'!Q84</f>
        <v>20545.490093799999</v>
      </c>
      <c r="E21" s="384">
        <f t="shared" si="0"/>
        <v>1181.0800937999957</v>
      </c>
      <c r="F21" s="810"/>
    </row>
    <row r="22" spans="1:8" s="1100" customFormat="1">
      <c r="A22" s="1095">
        <v>7705</v>
      </c>
      <c r="B22" s="1096" t="s">
        <v>682</v>
      </c>
      <c r="C22" s="1097">
        <v>7182</v>
      </c>
      <c r="D22" s="1098">
        <f>'Staff Salaries'!I81</f>
        <v>18167.759999999998</v>
      </c>
      <c r="E22" s="1098">
        <f t="shared" si="0"/>
        <v>10985.759999999998</v>
      </c>
      <c r="F22" s="1102" t="s">
        <v>1423</v>
      </c>
    </row>
    <row r="23" spans="1:8" s="1100" customFormat="1" ht="15.75" thickBot="1">
      <c r="A23" s="1095">
        <v>7706</v>
      </c>
      <c r="B23" s="1096" t="s">
        <v>681</v>
      </c>
      <c r="C23" s="1101">
        <v>685</v>
      </c>
      <c r="D23" s="1098">
        <f>'Staff Salaries'!Q81</f>
        <v>1750.7903856</v>
      </c>
      <c r="E23" s="1098">
        <f t="shared" si="0"/>
        <v>1065.7903856</v>
      </c>
      <c r="F23" s="1099"/>
    </row>
    <row r="24" spans="1:8" ht="15.75" thickBot="1">
      <c r="A24" s="188"/>
      <c r="B24" s="429" t="s">
        <v>550</v>
      </c>
      <c r="C24" s="199">
        <f>SUM(C20:C23)</f>
        <v>212688.34</v>
      </c>
      <c r="D24" s="374">
        <f>SUM(D20:D23)</f>
        <v>233003.01047940002</v>
      </c>
      <c r="E24" s="385">
        <f t="shared" si="0"/>
        <v>20314.670479400025</v>
      </c>
      <c r="F24" s="816"/>
    </row>
    <row r="25" spans="1:8" ht="15.75" thickBot="1">
      <c r="A25" s="936"/>
      <c r="B25" s="933"/>
      <c r="C25" s="934"/>
      <c r="D25" s="934"/>
      <c r="E25" s="934"/>
      <c r="F25" s="935"/>
    </row>
    <row r="26" spans="1:8" ht="15.75" thickBot="1">
      <c r="A26" s="179"/>
      <c r="B26" s="428" t="s">
        <v>692</v>
      </c>
      <c r="C26" s="181"/>
      <c r="D26" s="181"/>
      <c r="E26" s="181">
        <v>0</v>
      </c>
      <c r="F26" s="811"/>
    </row>
    <row r="27" spans="1:8" ht="15.75" thickBot="1">
      <c r="A27" s="61">
        <v>7715</v>
      </c>
      <c r="B27" s="231" t="s">
        <v>1424</v>
      </c>
      <c r="C27" s="193">
        <v>8000</v>
      </c>
      <c r="D27" s="926">
        <v>8000</v>
      </c>
      <c r="E27" s="384">
        <f t="shared" si="0"/>
        <v>0</v>
      </c>
      <c r="F27" s="810"/>
    </row>
    <row r="28" spans="1:8" ht="15.75" thickBot="1">
      <c r="A28" s="806"/>
      <c r="B28" s="927" t="s">
        <v>550</v>
      </c>
      <c r="C28" s="929">
        <f>SUM(C27:C27)</f>
        <v>8000</v>
      </c>
      <c r="D28" s="383">
        <f>SUM(D27:D27)</f>
        <v>8000</v>
      </c>
      <c r="E28" s="930">
        <f t="shared" si="0"/>
        <v>0</v>
      </c>
      <c r="F28" s="823"/>
    </row>
    <row r="29" spans="1:8" ht="15.75" thickBot="1">
      <c r="A29" s="68"/>
      <c r="B29" s="840"/>
      <c r="C29" s="185"/>
      <c r="D29" s="185"/>
      <c r="E29" s="185"/>
      <c r="F29" s="931"/>
    </row>
    <row r="30" spans="1:8" ht="15.75" thickBot="1">
      <c r="A30" s="179">
        <v>7716</v>
      </c>
      <c r="B30" s="838" t="s">
        <v>1083</v>
      </c>
      <c r="C30" s="181"/>
      <c r="D30" s="181"/>
      <c r="E30" s="181">
        <f t="shared" ref="E30" si="1">+D30-C30</f>
        <v>0</v>
      </c>
      <c r="F30" s="811"/>
    </row>
    <row r="31" spans="1:8" s="1094" customFormat="1" ht="28.5">
      <c r="A31" s="1103"/>
      <c r="B31" s="1104" t="s">
        <v>1222</v>
      </c>
      <c r="C31" s="1105">
        <v>0</v>
      </c>
      <c r="D31" s="1106">
        <v>5027.6499999999996</v>
      </c>
      <c r="E31" s="1105"/>
      <c r="F31" s="1022" t="s">
        <v>1425</v>
      </c>
    </row>
    <row r="32" spans="1:8" s="1094" customFormat="1">
      <c r="A32" s="1103"/>
      <c r="B32" s="1104" t="s">
        <v>1223</v>
      </c>
      <c r="C32" s="1107">
        <v>0</v>
      </c>
      <c r="D32" s="1106">
        <v>2869.25</v>
      </c>
      <c r="E32" s="1107"/>
      <c r="F32" s="1022"/>
    </row>
    <row r="33" spans="1:6" ht="15.75" thickBot="1">
      <c r="A33" s="68"/>
      <c r="B33" s="432" t="s">
        <v>1207</v>
      </c>
      <c r="C33" s="937">
        <v>0</v>
      </c>
      <c r="D33" s="376">
        <v>2500</v>
      </c>
      <c r="E33" s="938"/>
      <c r="F33" s="810"/>
    </row>
    <row r="34" spans="1:6" ht="15.75" thickBot="1">
      <c r="A34" s="188"/>
      <c r="B34" s="429" t="s">
        <v>550</v>
      </c>
      <c r="C34" s="199">
        <v>5000</v>
      </c>
      <c r="D34" s="374">
        <f>SUM(D31:D33)</f>
        <v>10396.9</v>
      </c>
      <c r="E34" s="385">
        <f t="shared" ref="E34" si="2">+D34-C34</f>
        <v>5396.9</v>
      </c>
      <c r="F34" s="816"/>
    </row>
    <row r="35" spans="1:6" ht="15.75" thickBot="1">
      <c r="A35" s="936"/>
      <c r="B35" s="933"/>
      <c r="C35" s="934"/>
      <c r="D35" s="934"/>
      <c r="E35" s="934"/>
      <c r="F35" s="935"/>
    </row>
    <row r="36" spans="1:6" ht="15.75" thickBot="1">
      <c r="A36" s="191"/>
      <c r="B36" s="430" t="s">
        <v>570</v>
      </c>
      <c r="C36" s="186">
        <f>+C28+C24</f>
        <v>220688.34</v>
      </c>
      <c r="D36" s="383">
        <f>D34+D28+D24</f>
        <v>251399.91047940002</v>
      </c>
      <c r="E36" s="387">
        <f t="shared" si="0"/>
        <v>30711.570479400019</v>
      </c>
      <c r="F36" s="823"/>
    </row>
    <row r="37" spans="1:6" ht="15.75" thickBot="1">
      <c r="A37" s="61"/>
      <c r="B37" s="476"/>
      <c r="C37" s="185"/>
      <c r="D37" s="67"/>
      <c r="E37" s="386">
        <f t="shared" si="0"/>
        <v>0</v>
      </c>
      <c r="F37" s="816"/>
    </row>
    <row r="38" spans="1:6" ht="18.75" thickBot="1">
      <c r="A38" s="191"/>
      <c r="B38" s="433" t="s">
        <v>571</v>
      </c>
      <c r="C38" s="186">
        <f>+C14-C36</f>
        <v>11664.660000000003</v>
      </c>
      <c r="D38" s="372">
        <f>D14-D36</f>
        <v>-7936.9104794000159</v>
      </c>
      <c r="E38" s="387">
        <f t="shared" si="0"/>
        <v>-19601.570479400019</v>
      </c>
      <c r="F38" s="823"/>
    </row>
    <row r="47" spans="1:6">
      <c r="B47" s="477"/>
    </row>
    <row r="48" spans="1:6">
      <c r="B48" s="477"/>
    </row>
  </sheetData>
  <conditionalFormatting sqref="A8:B10 C28 C24 F31:F33 A20:B21 A31:C34 C27:E27 F24:F28 A24:B28 A35:B38 F35:F38 C35:E35 F1:F21 A1:E7 A29:F29">
    <cfRule type="cellIs" dxfId="82" priority="50" stopIfTrue="1" operator="lessThan">
      <formula>0</formula>
    </cfRule>
  </conditionalFormatting>
  <conditionalFormatting sqref="A12:B18">
    <cfRule type="cellIs" dxfId="81" priority="49" stopIfTrue="1" operator="lessThan">
      <formula>0</formula>
    </cfRule>
  </conditionalFormatting>
  <conditionalFormatting sqref="A19:B19">
    <cfRule type="cellIs" dxfId="80" priority="48" stopIfTrue="1" operator="lessThan">
      <formula>0</formula>
    </cfRule>
  </conditionalFormatting>
  <conditionalFormatting sqref="A11:B11">
    <cfRule type="cellIs" dxfId="79" priority="47" stopIfTrue="1" operator="lessThan">
      <formula>0</formula>
    </cfRule>
  </conditionalFormatting>
  <conditionalFormatting sqref="A9">
    <cfRule type="duplicateValues" dxfId="78" priority="44"/>
  </conditionalFormatting>
  <conditionalFormatting sqref="A9">
    <cfRule type="duplicateValues" dxfId="77" priority="43"/>
  </conditionalFormatting>
  <conditionalFormatting sqref="A10">
    <cfRule type="duplicateValues" dxfId="76" priority="40"/>
  </conditionalFormatting>
  <conditionalFormatting sqref="A10">
    <cfRule type="duplicateValues" dxfId="75" priority="39"/>
  </conditionalFormatting>
  <conditionalFormatting sqref="C25:D26 C37:C38 C9:D19 C8">
    <cfRule type="cellIs" dxfId="74" priority="38" stopIfTrue="1" operator="lessThan">
      <formula>0</formula>
    </cfRule>
  </conditionalFormatting>
  <conditionalFormatting sqref="C36">
    <cfRule type="cellIs" dxfId="73" priority="37" stopIfTrue="1" operator="lessThan">
      <formula>0</formula>
    </cfRule>
  </conditionalFormatting>
  <conditionalFormatting sqref="C20:D21">
    <cfRule type="cellIs" dxfId="72" priority="35" stopIfTrue="1" operator="lessThan">
      <formula>0</formula>
    </cfRule>
  </conditionalFormatting>
  <conditionalFormatting sqref="A35:A38 A1:A8 A11:A21 A24:A26">
    <cfRule type="duplicateValues" dxfId="71" priority="51"/>
  </conditionalFormatting>
  <conditionalFormatting sqref="E8:E14">
    <cfRule type="cellIs" dxfId="70" priority="31" stopIfTrue="1" operator="lessThan">
      <formula>0</formula>
    </cfRule>
  </conditionalFormatting>
  <conditionalFormatting sqref="E24 E28 E31:E33">
    <cfRule type="cellIs" dxfId="69" priority="30" stopIfTrue="1" operator="lessThan">
      <formula>0</formula>
    </cfRule>
  </conditionalFormatting>
  <conditionalFormatting sqref="E25:E26 E37:E38 E15:E19">
    <cfRule type="cellIs" dxfId="68" priority="29" stopIfTrue="1" operator="lessThan">
      <formula>0</formula>
    </cfRule>
  </conditionalFormatting>
  <conditionalFormatting sqref="E36">
    <cfRule type="cellIs" dxfId="67" priority="28" stopIfTrue="1" operator="lessThan">
      <formula>0</formula>
    </cfRule>
  </conditionalFormatting>
  <conditionalFormatting sqref="E20:E21">
    <cfRule type="cellIs" dxfId="66" priority="27" stopIfTrue="1" operator="lessThan">
      <formula>0</formula>
    </cfRule>
  </conditionalFormatting>
  <conditionalFormatting sqref="D36:D38">
    <cfRule type="cellIs" dxfId="65" priority="23" stopIfTrue="1" operator="lessThan">
      <formula>0</formula>
    </cfRule>
  </conditionalFormatting>
  <conditionalFormatting sqref="D24">
    <cfRule type="cellIs" dxfId="64" priority="25" stopIfTrue="1" operator="lessThan">
      <formula>0</formula>
    </cfRule>
  </conditionalFormatting>
  <conditionalFormatting sqref="D28 D31:D33">
    <cfRule type="cellIs" dxfId="63" priority="24" stopIfTrue="1" operator="lessThan">
      <formula>0</formula>
    </cfRule>
  </conditionalFormatting>
  <conditionalFormatting sqref="F30 A30:B30">
    <cfRule type="cellIs" dxfId="62" priority="20" stopIfTrue="1" operator="lessThan">
      <formula>0</formula>
    </cfRule>
  </conditionalFormatting>
  <conditionalFormatting sqref="C30:D30">
    <cfRule type="cellIs" dxfId="61" priority="19" stopIfTrue="1" operator="lessThan">
      <formula>0</formula>
    </cfRule>
  </conditionalFormatting>
  <conditionalFormatting sqref="A30">
    <cfRule type="duplicateValues" dxfId="60" priority="21"/>
  </conditionalFormatting>
  <conditionalFormatting sqref="A30">
    <cfRule type="duplicateValues" dxfId="59" priority="22"/>
  </conditionalFormatting>
  <conditionalFormatting sqref="E30">
    <cfRule type="cellIs" dxfId="58" priority="18" stopIfTrue="1" operator="lessThan">
      <formula>0</formula>
    </cfRule>
  </conditionalFormatting>
  <conditionalFormatting sqref="F34">
    <cfRule type="cellIs" dxfId="57" priority="16" stopIfTrue="1" operator="lessThan">
      <formula>0</formula>
    </cfRule>
  </conditionalFormatting>
  <conditionalFormatting sqref="A34">
    <cfRule type="duplicateValues" dxfId="56" priority="15"/>
  </conditionalFormatting>
  <conditionalFormatting sqref="A34">
    <cfRule type="duplicateValues" dxfId="55" priority="17"/>
  </conditionalFormatting>
  <conditionalFormatting sqref="E34">
    <cfRule type="cellIs" dxfId="54" priority="14" stopIfTrue="1" operator="lessThan">
      <formula>0</formula>
    </cfRule>
  </conditionalFormatting>
  <conditionalFormatting sqref="D34">
    <cfRule type="cellIs" dxfId="53" priority="13" stopIfTrue="1" operator="lessThan">
      <formula>0</formula>
    </cfRule>
  </conditionalFormatting>
  <conditionalFormatting sqref="D8">
    <cfRule type="cellIs" dxfId="52" priority="6" stopIfTrue="1" operator="lessThan">
      <formula>0</formula>
    </cfRule>
  </conditionalFormatting>
  <conditionalFormatting sqref="A22:B23 F22:F23">
    <cfRule type="cellIs" dxfId="51" priority="3" stopIfTrue="1" operator="lessThan">
      <formula>0</formula>
    </cfRule>
  </conditionalFormatting>
  <conditionalFormatting sqref="C22:D23">
    <cfRule type="cellIs" dxfId="50" priority="2" stopIfTrue="1" operator="lessThan">
      <formula>0</formula>
    </cfRule>
  </conditionalFormatting>
  <conditionalFormatting sqref="A22:A23">
    <cfRule type="duplicateValues" dxfId="49" priority="4"/>
  </conditionalFormatting>
  <conditionalFormatting sqref="A22:A23">
    <cfRule type="duplicateValues" dxfId="48" priority="5"/>
  </conditionalFormatting>
  <conditionalFormatting sqref="E22:E23">
    <cfRule type="cellIs" dxfId="47" priority="1" stopIfTrue="1" operator="lessThan">
      <formula>0</formula>
    </cfRule>
  </conditionalFormatting>
  <conditionalFormatting sqref="A27">
    <cfRule type="duplicateValues" dxfId="46" priority="2621"/>
  </conditionalFormatting>
  <conditionalFormatting sqref="A31:A33 A28:A29">
    <cfRule type="duplicateValues" dxfId="45" priority="2624"/>
  </conditionalFormatting>
  <conditionalFormatting sqref="A31:A33 A11:A21 A1:A8 A35:A38 A24:A29">
    <cfRule type="duplicateValues" dxfId="44" priority="2630"/>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ySplit="5" topLeftCell="A22" activePane="bottomLeft" state="frozen"/>
      <selection activeCell="F49" sqref="F49"/>
      <selection pane="bottomLeft" activeCell="F49" sqref="F49"/>
    </sheetView>
  </sheetViews>
  <sheetFormatPr defaultColWidth="14.42578125" defaultRowHeight="15.75" customHeight="1"/>
  <cols>
    <col min="1" max="1" width="55.42578125" style="60" customWidth="1"/>
    <col min="2" max="2" width="17.140625" style="60" customWidth="1"/>
    <col min="3" max="3" width="19" style="60" customWidth="1"/>
    <col min="4" max="4" width="15.28515625" style="60" customWidth="1"/>
    <col min="5" max="5" width="11.42578125" style="60" customWidth="1"/>
    <col min="6" max="6" width="61.85546875" style="60" customWidth="1"/>
    <col min="7" max="7" width="9" style="60" customWidth="1"/>
    <col min="8" max="8" width="5.42578125" style="60" customWidth="1"/>
    <col min="9" max="9" width="4.28515625" style="60" customWidth="1"/>
    <col min="10" max="10" width="33.85546875" style="60" customWidth="1"/>
    <col min="11" max="16384" width="14.42578125" style="60"/>
  </cols>
  <sheetData>
    <row r="1" spans="1:10" ht="27" customHeight="1">
      <c r="A1" s="1146" t="s">
        <v>825</v>
      </c>
      <c r="B1" s="1147"/>
      <c r="C1" s="1147"/>
      <c r="D1" s="1147"/>
      <c r="E1" s="1147"/>
      <c r="F1" s="1147"/>
    </row>
    <row r="2" spans="1:10">
      <c r="A2" s="123" t="s">
        <v>826</v>
      </c>
      <c r="B2" s="136"/>
      <c r="C2" s="137"/>
      <c r="D2" s="136"/>
      <c r="E2" s="136"/>
      <c r="F2" s="136"/>
    </row>
    <row r="3" spans="1:10">
      <c r="A3" s="123" t="s">
        <v>1406</v>
      </c>
      <c r="B3" s="136"/>
      <c r="C3" s="137"/>
      <c r="D3" s="136"/>
      <c r="E3" s="136"/>
      <c r="F3" s="136"/>
    </row>
    <row r="4" spans="1:10">
      <c r="A4" s="123"/>
      <c r="B4" s="136"/>
      <c r="C4" s="137"/>
      <c r="D4" s="136"/>
      <c r="E4" s="136"/>
      <c r="F4" s="136"/>
    </row>
    <row r="5" spans="1:10" ht="41.25" customHeight="1" thickBot="1">
      <c r="A5" s="322"/>
      <c r="B5" s="988" t="s">
        <v>1211</v>
      </c>
      <c r="C5" s="988" t="s">
        <v>1386</v>
      </c>
      <c r="D5" s="988" t="s">
        <v>810</v>
      </c>
      <c r="E5" s="988" t="s">
        <v>822</v>
      </c>
      <c r="F5" s="988" t="s">
        <v>547</v>
      </c>
    </row>
    <row r="6" spans="1:10" s="107" customFormat="1" thickBot="1">
      <c r="A6" s="324" t="s">
        <v>739</v>
      </c>
      <c r="B6" s="325"/>
      <c r="C6" s="325"/>
      <c r="D6" s="325"/>
      <c r="E6" s="325"/>
      <c r="F6" s="326"/>
      <c r="G6" s="989"/>
    </row>
    <row r="7" spans="1:10" s="107" customFormat="1" ht="26.25">
      <c r="A7" s="327" t="s">
        <v>740</v>
      </c>
      <c r="B7" s="328">
        <v>0</v>
      </c>
      <c r="C7" s="329">
        <v>1200</v>
      </c>
      <c r="D7" s="328">
        <v>0</v>
      </c>
      <c r="E7" s="330">
        <f>C7-D7</f>
        <v>1200</v>
      </c>
      <c r="F7" s="331" t="s">
        <v>741</v>
      </c>
      <c r="G7" s="990"/>
      <c r="J7" s="109"/>
    </row>
    <row r="8" spans="1:10" s="107" customFormat="1" ht="26.25">
      <c r="A8" s="332" t="s">
        <v>742</v>
      </c>
      <c r="B8" s="832">
        <v>0</v>
      </c>
      <c r="C8" s="329">
        <v>0</v>
      </c>
      <c r="D8" s="328">
        <v>0</v>
      </c>
      <c r="E8" s="330">
        <f t="shared" ref="E8:E18" si="0">C8-D8</f>
        <v>0</v>
      </c>
      <c r="F8" s="331" t="s">
        <v>743</v>
      </c>
      <c r="G8" s="989"/>
      <c r="I8" s="109"/>
    </row>
    <row r="9" spans="1:10" s="107" customFormat="1" ht="15">
      <c r="A9" s="333" t="s">
        <v>769</v>
      </c>
      <c r="B9" s="832">
        <v>0</v>
      </c>
      <c r="C9" s="329">
        <v>1700</v>
      </c>
      <c r="D9" s="328">
        <v>0</v>
      </c>
      <c r="E9" s="330">
        <f t="shared" si="0"/>
        <v>1700</v>
      </c>
      <c r="F9" s="331"/>
      <c r="G9" s="989"/>
      <c r="I9" s="109"/>
    </row>
    <row r="10" spans="1:10" s="107" customFormat="1" ht="15">
      <c r="A10" s="333" t="s">
        <v>744</v>
      </c>
      <c r="B10" s="832">
        <v>0</v>
      </c>
      <c r="C10" s="329">
        <v>5620</v>
      </c>
      <c r="D10" s="328">
        <v>1310</v>
      </c>
      <c r="E10" s="330">
        <f t="shared" si="0"/>
        <v>4310</v>
      </c>
      <c r="F10" s="331" t="s">
        <v>929</v>
      </c>
      <c r="G10" s="989"/>
      <c r="I10" s="109"/>
    </row>
    <row r="11" spans="1:10" s="107" customFormat="1" ht="15">
      <c r="A11" s="333" t="s">
        <v>1088</v>
      </c>
      <c r="B11" s="832">
        <v>0</v>
      </c>
      <c r="C11" s="329">
        <v>-5620</v>
      </c>
      <c r="D11" s="328">
        <v>0</v>
      </c>
      <c r="E11" s="330">
        <f t="shared" si="0"/>
        <v>-5620</v>
      </c>
      <c r="F11" s="331"/>
      <c r="G11" s="989"/>
      <c r="I11" s="109"/>
    </row>
    <row r="12" spans="1:10" s="107" customFormat="1" ht="15">
      <c r="A12" s="333" t="s">
        <v>1093</v>
      </c>
      <c r="B12" s="832">
        <v>0</v>
      </c>
      <c r="C12" s="329">
        <v>8000</v>
      </c>
      <c r="D12" s="328">
        <v>0</v>
      </c>
      <c r="E12" s="330">
        <f t="shared" si="0"/>
        <v>8000</v>
      </c>
      <c r="F12" s="331"/>
      <c r="G12" s="989"/>
      <c r="I12" s="109"/>
    </row>
    <row r="13" spans="1:10" s="107" customFormat="1" ht="15">
      <c r="A13" s="333" t="s">
        <v>1094</v>
      </c>
      <c r="B13" s="832">
        <v>0</v>
      </c>
      <c r="C13" s="329">
        <v>-8000</v>
      </c>
      <c r="D13" s="328">
        <v>0</v>
      </c>
      <c r="E13" s="330">
        <f t="shared" si="0"/>
        <v>-8000</v>
      </c>
      <c r="F13" s="331"/>
      <c r="G13" s="989"/>
      <c r="I13" s="109"/>
    </row>
    <row r="14" spans="1:10" s="107" customFormat="1" ht="15">
      <c r="A14" s="333" t="s">
        <v>745</v>
      </c>
      <c r="B14" s="832">
        <v>0</v>
      </c>
      <c r="C14" s="329">
        <v>900</v>
      </c>
      <c r="D14" s="328">
        <v>150</v>
      </c>
      <c r="E14" s="330">
        <f t="shared" si="0"/>
        <v>750</v>
      </c>
      <c r="F14" s="331" t="s">
        <v>746</v>
      </c>
      <c r="G14" s="989"/>
      <c r="I14" s="109"/>
    </row>
    <row r="15" spans="1:10" s="107" customFormat="1" ht="15">
      <c r="A15" s="333" t="s">
        <v>747</v>
      </c>
      <c r="B15" s="832">
        <v>0</v>
      </c>
      <c r="C15" s="329">
        <v>600</v>
      </c>
      <c r="D15" s="328">
        <v>164.23</v>
      </c>
      <c r="E15" s="330">
        <f t="shared" si="0"/>
        <v>435.77</v>
      </c>
      <c r="F15" s="331" t="s">
        <v>748</v>
      </c>
      <c r="G15" s="989"/>
      <c r="I15" s="109"/>
    </row>
    <row r="16" spans="1:10" s="107" customFormat="1" ht="15">
      <c r="A16" s="333" t="s">
        <v>749</v>
      </c>
      <c r="B16" s="832">
        <v>0</v>
      </c>
      <c r="C16" s="329">
        <v>600</v>
      </c>
      <c r="D16" s="328">
        <v>150</v>
      </c>
      <c r="E16" s="330">
        <f t="shared" si="0"/>
        <v>450</v>
      </c>
      <c r="F16" s="331" t="s">
        <v>750</v>
      </c>
      <c r="G16" s="989"/>
      <c r="I16" s="109"/>
    </row>
    <row r="17" spans="1:11" s="107" customFormat="1" ht="15">
      <c r="A17" s="333" t="s">
        <v>751</v>
      </c>
      <c r="B17" s="832">
        <v>0</v>
      </c>
      <c r="C17" s="329">
        <v>480</v>
      </c>
      <c r="D17" s="328">
        <v>110</v>
      </c>
      <c r="E17" s="330">
        <f t="shared" si="0"/>
        <v>370</v>
      </c>
      <c r="F17" s="331" t="s">
        <v>752</v>
      </c>
      <c r="G17" s="989"/>
      <c r="I17" s="109"/>
    </row>
    <row r="18" spans="1:11" s="107" customFormat="1" thickBot="1">
      <c r="A18" s="333" t="s">
        <v>753</v>
      </c>
      <c r="B18" s="832">
        <v>0</v>
      </c>
      <c r="C18" s="329">
        <v>50</v>
      </c>
      <c r="D18" s="328">
        <v>0</v>
      </c>
      <c r="E18" s="330">
        <f t="shared" si="0"/>
        <v>50</v>
      </c>
      <c r="F18" s="331" t="s">
        <v>754</v>
      </c>
      <c r="G18" s="989"/>
      <c r="I18" s="109"/>
    </row>
    <row r="19" spans="1:11" s="107" customFormat="1" thickBot="1">
      <c r="A19" s="334" t="s">
        <v>768</v>
      </c>
      <c r="B19" s="335">
        <f>SUM(B7:B18)</f>
        <v>0</v>
      </c>
      <c r="C19" s="336">
        <f>SUM(C7:C18)</f>
        <v>5530</v>
      </c>
      <c r="D19" s="335">
        <f>SUM(D7:D18)</f>
        <v>1884.23</v>
      </c>
      <c r="E19" s="335">
        <f>SUM(E7:E18)</f>
        <v>3645.77</v>
      </c>
      <c r="F19" s="337"/>
      <c r="G19" s="989"/>
      <c r="I19" s="109"/>
    </row>
    <row r="20" spans="1:11" s="107" customFormat="1" thickBot="1">
      <c r="A20" s="324" t="s">
        <v>755</v>
      </c>
      <c r="B20" s="338"/>
      <c r="C20" s="338"/>
      <c r="D20" s="338"/>
      <c r="E20" s="338"/>
      <c r="F20" s="339"/>
      <c r="G20" s="989"/>
      <c r="H20" s="110"/>
      <c r="I20" s="109"/>
    </row>
    <row r="21" spans="1:11" s="107" customFormat="1" ht="15">
      <c r="A21" s="332" t="s">
        <v>756</v>
      </c>
      <c r="B21" s="340">
        <v>0</v>
      </c>
      <c r="C21" s="341">
        <v>400</v>
      </c>
      <c r="D21" s="340">
        <v>0</v>
      </c>
      <c r="E21" s="342">
        <f t="shared" ref="E21:E37" si="1">C21-D21</f>
        <v>400</v>
      </c>
      <c r="F21" s="343" t="s">
        <v>757</v>
      </c>
      <c r="G21" s="990"/>
      <c r="I21" s="110"/>
      <c r="K21" s="111"/>
    </row>
    <row r="22" spans="1:11" s="107" customFormat="1" thickBot="1">
      <c r="A22" s="327" t="s">
        <v>758</v>
      </c>
      <c r="B22" s="340">
        <v>0</v>
      </c>
      <c r="C22" s="341">
        <v>500</v>
      </c>
      <c r="D22" s="340">
        <v>0</v>
      </c>
      <c r="E22" s="342">
        <f t="shared" si="1"/>
        <v>500</v>
      </c>
      <c r="F22" s="343" t="s">
        <v>759</v>
      </c>
      <c r="G22" s="990"/>
      <c r="I22" s="110"/>
    </row>
    <row r="23" spans="1:11" s="107" customFormat="1" thickBot="1">
      <c r="A23" s="344" t="s">
        <v>768</v>
      </c>
      <c r="B23" s="345">
        <f>SUM(B21:B22)</f>
        <v>0</v>
      </c>
      <c r="C23" s="346">
        <f>SUM(C21:C22)</f>
        <v>900</v>
      </c>
      <c r="D23" s="345">
        <f>SUM(D21:D22)</f>
        <v>0</v>
      </c>
      <c r="E23" s="345">
        <f>SUM(E21:E22)</f>
        <v>900</v>
      </c>
      <c r="F23" s="347"/>
      <c r="G23" s="990"/>
      <c r="I23" s="110"/>
    </row>
    <row r="24" spans="1:11" s="107" customFormat="1" thickBot="1">
      <c r="A24" s="324" t="s">
        <v>760</v>
      </c>
      <c r="B24" s="338"/>
      <c r="C24" s="338"/>
      <c r="D24" s="338"/>
      <c r="E24" s="338"/>
      <c r="F24" s="339"/>
      <c r="G24" s="989"/>
    </row>
    <row r="25" spans="1:11" s="107" customFormat="1" ht="15">
      <c r="A25" s="332" t="s">
        <v>761</v>
      </c>
      <c r="B25" s="340">
        <v>0</v>
      </c>
      <c r="C25" s="341">
        <v>750</v>
      </c>
      <c r="D25" s="340">
        <v>375</v>
      </c>
      <c r="E25" s="342">
        <f t="shared" si="1"/>
        <v>375</v>
      </c>
      <c r="F25" s="348"/>
      <c r="G25" s="989"/>
    </row>
    <row r="26" spans="1:11" s="107" customFormat="1" ht="15">
      <c r="A26" s="332" t="s">
        <v>762</v>
      </c>
      <c r="B26" s="833">
        <v>0</v>
      </c>
      <c r="C26" s="341">
        <v>2740</v>
      </c>
      <c r="D26" s="340">
        <v>2740</v>
      </c>
      <c r="E26" s="342">
        <f t="shared" si="1"/>
        <v>0</v>
      </c>
      <c r="F26" s="348"/>
      <c r="G26" s="989"/>
    </row>
    <row r="27" spans="1:11" s="107" customFormat="1" ht="15">
      <c r="A27" s="332" t="s">
        <v>763</v>
      </c>
      <c r="B27" s="833">
        <v>0</v>
      </c>
      <c r="C27" s="341">
        <v>500</v>
      </c>
      <c r="D27" s="340">
        <v>0</v>
      </c>
      <c r="E27" s="342">
        <f t="shared" si="1"/>
        <v>500</v>
      </c>
      <c r="F27" s="348"/>
      <c r="G27" s="989"/>
    </row>
    <row r="28" spans="1:11" s="107" customFormat="1" ht="15">
      <c r="A28" s="332" t="s">
        <v>764</v>
      </c>
      <c r="B28" s="833">
        <v>0</v>
      </c>
      <c r="C28" s="341">
        <v>9750</v>
      </c>
      <c r="D28" s="340">
        <v>0</v>
      </c>
      <c r="E28" s="342">
        <f t="shared" si="1"/>
        <v>9750</v>
      </c>
      <c r="F28" s="348"/>
      <c r="G28" s="989"/>
    </row>
    <row r="29" spans="1:11" s="107" customFormat="1" thickBot="1">
      <c r="A29" s="349" t="s">
        <v>1091</v>
      </c>
      <c r="B29" s="833">
        <v>0</v>
      </c>
      <c r="C29" s="341">
        <v>-7750</v>
      </c>
      <c r="D29" s="340">
        <v>0</v>
      </c>
      <c r="E29" s="342">
        <f t="shared" si="1"/>
        <v>-7750</v>
      </c>
      <c r="F29" s="348"/>
      <c r="G29" s="989"/>
    </row>
    <row r="30" spans="1:11" s="107" customFormat="1" thickBot="1">
      <c r="A30" s="350" t="s">
        <v>768</v>
      </c>
      <c r="B30" s="345">
        <f>SUM(B25:B29)</f>
        <v>0</v>
      </c>
      <c r="C30" s="346">
        <f>SUM(C25:C29)</f>
        <v>5990</v>
      </c>
      <c r="D30" s="345">
        <f>SUM(D25:D29)</f>
        <v>3115</v>
      </c>
      <c r="E30" s="345">
        <f>SUM(E25:E29)</f>
        <v>2875</v>
      </c>
      <c r="F30" s="351"/>
      <c r="G30" s="989"/>
    </row>
    <row r="31" spans="1:11" s="112" customFormat="1" ht="13.5" thickBot="1">
      <c r="A31" s="324" t="s">
        <v>765</v>
      </c>
      <c r="B31" s="338"/>
      <c r="C31" s="338"/>
      <c r="D31" s="338"/>
      <c r="E31" s="338"/>
      <c r="F31" s="352"/>
      <c r="G31" s="991"/>
    </row>
    <row r="32" spans="1:11" s="107" customFormat="1" ht="15">
      <c r="A32" s="327" t="s">
        <v>766</v>
      </c>
      <c r="B32" s="340">
        <v>0</v>
      </c>
      <c r="C32" s="341">
        <v>300</v>
      </c>
      <c r="D32" s="340">
        <v>131.38</v>
      </c>
      <c r="E32" s="342">
        <f t="shared" si="1"/>
        <v>168.62</v>
      </c>
      <c r="F32" s="348"/>
      <c r="G32" s="989"/>
    </row>
    <row r="33" spans="1:7" s="107" customFormat="1" ht="15">
      <c r="A33" s="327" t="s">
        <v>767</v>
      </c>
      <c r="B33" s="833">
        <v>0</v>
      </c>
      <c r="C33" s="341">
        <v>150</v>
      </c>
      <c r="D33" s="340">
        <v>150</v>
      </c>
      <c r="E33" s="342">
        <f t="shared" si="1"/>
        <v>0</v>
      </c>
      <c r="F33" s="348"/>
      <c r="G33" s="989"/>
    </row>
    <row r="34" spans="1:7" s="107" customFormat="1" thickBot="1">
      <c r="A34" s="327" t="s">
        <v>753</v>
      </c>
      <c r="B34" s="833">
        <v>0</v>
      </c>
      <c r="C34" s="341">
        <v>30</v>
      </c>
      <c r="D34" s="340">
        <v>0</v>
      </c>
      <c r="E34" s="342">
        <f t="shared" si="1"/>
        <v>30</v>
      </c>
      <c r="F34" s="348"/>
      <c r="G34" s="989"/>
    </row>
    <row r="35" spans="1:7" s="107" customFormat="1" ht="15">
      <c r="A35" s="353" t="s">
        <v>768</v>
      </c>
      <c r="B35" s="354">
        <f>SUM(B32:B34)</f>
        <v>0</v>
      </c>
      <c r="C35" s="355">
        <f>SUM(C32:C34)</f>
        <v>480</v>
      </c>
      <c r="D35" s="354">
        <f>SUM(D32:D34)</f>
        <v>281.38</v>
      </c>
      <c r="E35" s="345">
        <f>SUM(E32:E34)</f>
        <v>198.62</v>
      </c>
      <c r="F35" s="356"/>
      <c r="G35" s="989"/>
    </row>
    <row r="36" spans="1:7" s="107" customFormat="1" thickBot="1">
      <c r="A36" s="116"/>
      <c r="B36" s="113"/>
      <c r="C36" s="114"/>
      <c r="D36" s="113"/>
      <c r="E36" s="115"/>
      <c r="F36" s="117"/>
      <c r="G36" s="989"/>
    </row>
    <row r="37" spans="1:7" s="118" customFormat="1" ht="16.5" thickBot="1">
      <c r="A37" s="119" t="s">
        <v>823</v>
      </c>
      <c r="B37" s="120">
        <f>B35+B30+B23+B19</f>
        <v>0</v>
      </c>
      <c r="C37" s="121">
        <f>C19+C23+C30+C35</f>
        <v>12900</v>
      </c>
      <c r="D37" s="120">
        <f>D19+D23+D30+D35</f>
        <v>5280.61</v>
      </c>
      <c r="E37" s="120">
        <f t="shared" si="1"/>
        <v>7619.39</v>
      </c>
      <c r="F37" s="122"/>
      <c r="G37" s="992"/>
    </row>
    <row r="44" spans="1:7" ht="15">
      <c r="B44" s="70"/>
      <c r="C44" s="70"/>
      <c r="D44" s="70"/>
      <c r="E44" s="70"/>
    </row>
    <row r="45" spans="1:7" ht="15">
      <c r="B45" s="70"/>
      <c r="C45" s="70"/>
      <c r="D45" s="70"/>
      <c r="E45" s="70"/>
    </row>
    <row r="46" spans="1:7" ht="15">
      <c r="B46" s="70"/>
      <c r="C46" s="70"/>
      <c r="D46" s="70"/>
      <c r="E46" s="70"/>
    </row>
    <row r="47" spans="1:7" ht="15">
      <c r="B47" s="70"/>
      <c r="C47" s="70"/>
      <c r="D47" s="70"/>
      <c r="E47" s="70"/>
    </row>
    <row r="48" spans="1:7" ht="15">
      <c r="B48" s="71"/>
      <c r="C48" s="71"/>
      <c r="D48" s="71"/>
      <c r="E48" s="71"/>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ColWidth="8.85546875" defaultRowHeight="15"/>
  <sheetData>
    <row r="1" spans="1:5">
      <c r="A1" s="1" t="s">
        <v>5</v>
      </c>
      <c r="B1" s="1" t="s">
        <v>6</v>
      </c>
      <c r="C1" s="1" t="s">
        <v>7</v>
      </c>
      <c r="D1" s="1" t="s">
        <v>8</v>
      </c>
      <c r="E1" s="1" t="s">
        <v>9</v>
      </c>
    </row>
    <row r="2" spans="1:5">
      <c r="A2" t="s">
        <v>84</v>
      </c>
      <c r="B2">
        <v>-1</v>
      </c>
      <c r="C2">
        <v>-1</v>
      </c>
      <c r="D2">
        <v>1</v>
      </c>
      <c r="E2">
        <v>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pane ySplit="5" topLeftCell="A18" activePane="bottomLeft" state="frozen"/>
      <selection activeCell="F49" sqref="F49"/>
      <selection pane="bottomLeft" activeCell="F49" sqref="F49"/>
    </sheetView>
  </sheetViews>
  <sheetFormatPr defaultColWidth="8.85546875" defaultRowHeight="15"/>
  <cols>
    <col min="1" max="1" width="42" customWidth="1"/>
    <col min="2" max="2" width="12.85546875" customWidth="1"/>
    <col min="3" max="3" width="12.85546875" bestFit="1" customWidth="1"/>
  </cols>
  <sheetData>
    <row r="1" spans="1:13" ht="23.25">
      <c r="A1" s="166" t="s">
        <v>849</v>
      </c>
      <c r="B1" s="168"/>
      <c r="C1" s="168"/>
      <c r="D1" s="973" t="s">
        <v>1389</v>
      </c>
      <c r="E1" s="804"/>
      <c r="F1" s="804"/>
      <c r="G1" s="804"/>
      <c r="H1" s="804"/>
      <c r="I1" s="804"/>
      <c r="J1" s="804"/>
      <c r="K1" s="804"/>
      <c r="L1" s="804"/>
      <c r="M1" s="804"/>
    </row>
    <row r="2" spans="1:13" ht="15.75">
      <c r="A2" s="123" t="s">
        <v>1384</v>
      </c>
      <c r="B2" s="138"/>
      <c r="C2" s="138"/>
    </row>
    <row r="3" spans="1:13" ht="15.75">
      <c r="A3" s="123" t="s">
        <v>1407</v>
      </c>
      <c r="B3" s="138"/>
      <c r="C3" s="138"/>
    </row>
    <row r="4" spans="1:13" ht="15.75">
      <c r="A4" s="73"/>
      <c r="B4" s="138"/>
      <c r="C4" s="138"/>
    </row>
    <row r="5" spans="1:13" ht="31.5">
      <c r="A5" s="78" t="s">
        <v>692</v>
      </c>
      <c r="B5" s="78" t="s">
        <v>1386</v>
      </c>
      <c r="C5" s="791" t="s">
        <v>1211</v>
      </c>
    </row>
    <row r="6" spans="1:13" ht="16.5" thickBot="1">
      <c r="A6" s="87"/>
      <c r="B6" s="81"/>
      <c r="C6" s="81"/>
    </row>
    <row r="7" spans="1:13">
      <c r="A7" s="139" t="s">
        <v>816</v>
      </c>
      <c r="B7" s="140"/>
      <c r="C7" s="141"/>
    </row>
    <row r="8" spans="1:13" ht="15.75" thickBot="1">
      <c r="A8" s="142" t="s">
        <v>850</v>
      </c>
      <c r="B8" s="143"/>
      <c r="C8" s="144"/>
    </row>
    <row r="9" spans="1:13">
      <c r="A9" s="792" t="s">
        <v>851</v>
      </c>
      <c r="B9" s="976">
        <v>2500</v>
      </c>
      <c r="C9" s="976">
        <v>0</v>
      </c>
    </row>
    <row r="10" spans="1:13">
      <c r="A10" s="108" t="s">
        <v>852</v>
      </c>
      <c r="B10" s="977">
        <v>500</v>
      </c>
      <c r="C10" s="977">
        <v>0</v>
      </c>
    </row>
    <row r="11" spans="1:13">
      <c r="A11" s="108" t="s">
        <v>853</v>
      </c>
      <c r="B11" s="977">
        <v>250</v>
      </c>
      <c r="C11" s="977">
        <v>0</v>
      </c>
    </row>
    <row r="12" spans="1:13">
      <c r="A12" s="108" t="s">
        <v>854</v>
      </c>
      <c r="B12" s="977">
        <v>500</v>
      </c>
      <c r="C12" s="977">
        <v>0</v>
      </c>
    </row>
    <row r="13" spans="1:13">
      <c r="A13" s="108" t="s">
        <v>855</v>
      </c>
      <c r="B13" s="977">
        <v>500</v>
      </c>
      <c r="C13" s="977">
        <v>0</v>
      </c>
    </row>
    <row r="14" spans="1:13">
      <c r="A14" s="108" t="s">
        <v>856</v>
      </c>
      <c r="B14" s="977">
        <v>250</v>
      </c>
      <c r="C14" s="977">
        <v>0</v>
      </c>
    </row>
    <row r="15" spans="1:13">
      <c r="A15" s="108" t="s">
        <v>857</v>
      </c>
      <c r="B15" s="977">
        <v>250</v>
      </c>
      <c r="C15" s="977">
        <v>0</v>
      </c>
    </row>
    <row r="16" spans="1:13">
      <c r="A16" s="108" t="s">
        <v>858</v>
      </c>
      <c r="B16" s="977">
        <v>250</v>
      </c>
      <c r="C16" s="977">
        <v>0</v>
      </c>
    </row>
    <row r="17" spans="1:3">
      <c r="A17" s="108" t="s">
        <v>859</v>
      </c>
      <c r="B17" s="977">
        <v>600</v>
      </c>
      <c r="C17" s="977">
        <v>0</v>
      </c>
    </row>
    <row r="18" spans="1:3" ht="15.75" thickBot="1">
      <c r="A18" s="975" t="s">
        <v>860</v>
      </c>
      <c r="B18" s="978">
        <v>-5000</v>
      </c>
      <c r="C18" s="978">
        <v>0</v>
      </c>
    </row>
    <row r="19" spans="1:3" ht="15.75" thickBot="1">
      <c r="A19" s="830" t="s">
        <v>768</v>
      </c>
      <c r="B19" s="978">
        <f>SUM(B9:B18)</f>
        <v>600</v>
      </c>
      <c r="C19" s="978">
        <f>0</f>
        <v>0</v>
      </c>
    </row>
    <row r="20" spans="1:3" ht="15.75" thickBot="1">
      <c r="A20" s="974" t="s">
        <v>1021</v>
      </c>
      <c r="B20" s="162"/>
      <c r="C20" s="163"/>
    </row>
    <row r="21" spans="1:3">
      <c r="A21" s="792" t="s">
        <v>861</v>
      </c>
      <c r="B21" s="981">
        <v>100</v>
      </c>
      <c r="C21" s="976">
        <v>0</v>
      </c>
    </row>
    <row r="22" spans="1:3">
      <c r="A22" s="792" t="s">
        <v>862</v>
      </c>
      <c r="B22" s="982">
        <v>500</v>
      </c>
      <c r="C22" s="977">
        <v>0</v>
      </c>
    </row>
    <row r="23" spans="1:3">
      <c r="A23" s="108" t="s">
        <v>863</v>
      </c>
      <c r="B23" s="982">
        <v>1000</v>
      </c>
      <c r="C23" s="977">
        <v>0</v>
      </c>
    </row>
    <row r="24" spans="1:3">
      <c r="A24" s="108" t="s">
        <v>864</v>
      </c>
      <c r="B24" s="982">
        <v>500</v>
      </c>
      <c r="C24" s="977">
        <v>0</v>
      </c>
    </row>
    <row r="25" spans="1:3">
      <c r="A25" s="108" t="s">
        <v>865</v>
      </c>
      <c r="B25" s="982">
        <v>100</v>
      </c>
      <c r="C25" s="977">
        <v>0</v>
      </c>
    </row>
    <row r="26" spans="1:3">
      <c r="A26" s="109" t="s">
        <v>866</v>
      </c>
      <c r="B26" s="982">
        <v>500</v>
      </c>
      <c r="C26" s="977">
        <v>0</v>
      </c>
    </row>
    <row r="27" spans="1:3">
      <c r="A27" s="108" t="s">
        <v>867</v>
      </c>
      <c r="B27" s="982">
        <v>500</v>
      </c>
      <c r="C27" s="977">
        <v>0</v>
      </c>
    </row>
    <row r="28" spans="1:3">
      <c r="A28" s="108" t="s">
        <v>868</v>
      </c>
      <c r="B28" s="982">
        <v>1000</v>
      </c>
      <c r="C28" s="977">
        <v>0</v>
      </c>
    </row>
    <row r="29" spans="1:3" ht="15.75" thickBot="1">
      <c r="A29" s="792" t="s">
        <v>869</v>
      </c>
      <c r="B29" s="982">
        <v>1000</v>
      </c>
      <c r="C29" s="977">
        <v>0</v>
      </c>
    </row>
    <row r="30" spans="1:3" ht="15.75" thickBot="1">
      <c r="A30" s="979" t="s">
        <v>768</v>
      </c>
      <c r="B30" s="976">
        <f>SUM(B21:B29)</f>
        <v>5200</v>
      </c>
      <c r="C30" s="976">
        <f>0</f>
        <v>0</v>
      </c>
    </row>
    <row r="31" spans="1:3" ht="15.75" thickBot="1">
      <c r="A31" s="980" t="s">
        <v>870</v>
      </c>
      <c r="B31" s="983">
        <f>B19+B30</f>
        <v>5800</v>
      </c>
      <c r="C31" s="983">
        <f>0</f>
        <v>0</v>
      </c>
    </row>
    <row r="32" spans="1:3" ht="15.75" thickBot="1">
      <c r="A32" s="149"/>
      <c r="B32" s="150"/>
      <c r="C32" s="150"/>
    </row>
    <row r="33" spans="1:3">
      <c r="A33" s="139" t="s">
        <v>871</v>
      </c>
      <c r="B33" s="151"/>
      <c r="C33" s="152"/>
    </row>
    <row r="34" spans="1:3" ht="15.75" thickBot="1">
      <c r="A34" s="153"/>
      <c r="B34" s="154"/>
      <c r="C34" s="155"/>
    </row>
    <row r="35" spans="1:3">
      <c r="A35" s="984" t="s">
        <v>872</v>
      </c>
      <c r="B35" s="976">
        <v>0</v>
      </c>
      <c r="C35" s="976">
        <f>0</f>
        <v>0</v>
      </c>
    </row>
    <row r="36" spans="1:3">
      <c r="A36" s="984" t="s">
        <v>873</v>
      </c>
      <c r="B36" s="977">
        <v>0</v>
      </c>
      <c r="C36" s="977">
        <f>0</f>
        <v>0</v>
      </c>
    </row>
    <row r="37" spans="1:3">
      <c r="A37" s="984" t="s">
        <v>874</v>
      </c>
      <c r="B37" s="977">
        <v>0</v>
      </c>
      <c r="C37" s="977">
        <f>0</f>
        <v>0</v>
      </c>
    </row>
    <row r="38" spans="1:3">
      <c r="A38" s="984" t="s">
        <v>875</v>
      </c>
      <c r="B38" s="977">
        <v>0</v>
      </c>
      <c r="C38" s="977">
        <f>0</f>
        <v>0</v>
      </c>
    </row>
    <row r="39" spans="1:3">
      <c r="A39" s="984" t="s">
        <v>876</v>
      </c>
      <c r="B39" s="977">
        <v>0</v>
      </c>
      <c r="C39" s="977">
        <f>0</f>
        <v>0</v>
      </c>
    </row>
    <row r="40" spans="1:3">
      <c r="A40" s="984" t="s">
        <v>877</v>
      </c>
      <c r="B40" s="977">
        <v>0</v>
      </c>
      <c r="C40" s="977">
        <f>0</f>
        <v>0</v>
      </c>
    </row>
    <row r="41" spans="1:3">
      <c r="A41" s="985" t="s">
        <v>878</v>
      </c>
      <c r="B41" s="977">
        <v>0</v>
      </c>
      <c r="C41" s="977">
        <f>0</f>
        <v>0</v>
      </c>
    </row>
    <row r="42" spans="1:3">
      <c r="A42" s="156" t="s">
        <v>879</v>
      </c>
      <c r="B42" s="977">
        <v>0</v>
      </c>
      <c r="C42" s="977">
        <f>0</f>
        <v>0</v>
      </c>
    </row>
    <row r="43" spans="1:3" ht="15.75" thickBot="1">
      <c r="A43" s="156" t="s">
        <v>880</v>
      </c>
      <c r="B43" s="977">
        <v>20000</v>
      </c>
      <c r="C43" s="977">
        <f>0</f>
        <v>0</v>
      </c>
    </row>
    <row r="44" spans="1:3" ht="15.75" thickBot="1">
      <c r="A44" s="979" t="s">
        <v>768</v>
      </c>
      <c r="B44" s="986">
        <f>SUM(B35:B43)</f>
        <v>20000</v>
      </c>
      <c r="C44" s="986"/>
    </row>
    <row r="45" spans="1:3">
      <c r="A45" s="139" t="s">
        <v>820</v>
      </c>
      <c r="B45" s="151"/>
      <c r="C45" s="152"/>
    </row>
    <row r="46" spans="1:3" ht="15.75" thickBot="1">
      <c r="A46" s="153"/>
      <c r="B46" s="154"/>
      <c r="C46" s="155"/>
    </row>
    <row r="47" spans="1:3">
      <c r="A47" s="792" t="s">
        <v>881</v>
      </c>
      <c r="B47" s="976">
        <v>4000</v>
      </c>
      <c r="C47" s="976">
        <f>0</f>
        <v>0</v>
      </c>
    </row>
    <row r="48" spans="1:3">
      <c r="A48" s="792" t="s">
        <v>882</v>
      </c>
      <c r="B48" s="977">
        <v>0</v>
      </c>
      <c r="C48" s="977">
        <f>0</f>
        <v>0</v>
      </c>
    </row>
    <row r="49" spans="1:3" ht="15.75" thickBot="1">
      <c r="A49" s="792" t="s">
        <v>883</v>
      </c>
      <c r="B49" s="977">
        <v>0</v>
      </c>
      <c r="C49" s="977">
        <f>0</f>
        <v>0</v>
      </c>
    </row>
    <row r="50" spans="1:3" ht="15.75" thickBot="1">
      <c r="A50" s="987" t="s">
        <v>768</v>
      </c>
      <c r="B50" s="986">
        <f>SUM(B47:B49)</f>
        <v>4000</v>
      </c>
      <c r="C50" s="986">
        <f>0</f>
        <v>0</v>
      </c>
    </row>
    <row r="51" spans="1:3" ht="15.75" thickBot="1">
      <c r="A51" s="79"/>
      <c r="B51" s="157"/>
      <c r="C51" s="157"/>
    </row>
    <row r="52" spans="1:3" ht="17.25" thickTop="1" thickBot="1">
      <c r="A52" s="105" t="s">
        <v>884</v>
      </c>
      <c r="B52" s="158">
        <f>SUM(B19+B30+B44+B50)</f>
        <v>29800</v>
      </c>
      <c r="C52" s="158">
        <v>30000</v>
      </c>
    </row>
    <row r="53" spans="1:3" ht="15.75" thickTop="1">
      <c r="A53" s="70"/>
      <c r="B53" s="70"/>
      <c r="C53" s="7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110" zoomScaleNormal="110" workbookViewId="0">
      <pane ySplit="5" topLeftCell="A30" activePane="bottomLeft" state="frozen"/>
      <selection activeCell="F49" sqref="F49"/>
      <selection pane="bottomLeft" activeCell="F49" sqref="F49"/>
    </sheetView>
  </sheetViews>
  <sheetFormatPr defaultColWidth="8.85546875" defaultRowHeight="15"/>
  <cols>
    <col min="1" max="1" width="32.42578125" customWidth="1"/>
    <col min="2" max="2" width="15" customWidth="1"/>
    <col min="3" max="3" width="15" style="8" customWidth="1"/>
    <col min="4" max="4" width="16.85546875" hidden="1" customWidth="1"/>
    <col min="5" max="5" width="11.85546875" hidden="1" customWidth="1"/>
    <col min="6" max="6" width="19.7109375" hidden="1" customWidth="1"/>
    <col min="8" max="8" width="12" bestFit="1" customWidth="1"/>
  </cols>
  <sheetData>
    <row r="1" spans="1:12" s="8" customFormat="1" ht="26.25">
      <c r="A1" s="1146" t="s">
        <v>772</v>
      </c>
      <c r="B1" s="1147"/>
      <c r="C1" s="1147"/>
      <c r="D1" s="1147"/>
      <c r="E1" s="1147"/>
      <c r="F1" s="1147"/>
    </row>
    <row r="2" spans="1:12" s="8" customFormat="1" ht="15.75">
      <c r="A2" s="123" t="s">
        <v>824</v>
      </c>
    </row>
    <row r="3" spans="1:12" s="8" customFormat="1" ht="15.75">
      <c r="A3" s="123" t="s">
        <v>1390</v>
      </c>
    </row>
    <row r="4" spans="1:12" s="8" customFormat="1" ht="15.75">
      <c r="A4" s="73"/>
    </row>
    <row r="5" spans="1:12" s="2" customFormat="1" ht="31.5">
      <c r="A5" s="78" t="s">
        <v>692</v>
      </c>
      <c r="B5" s="78" t="s">
        <v>1386</v>
      </c>
      <c r="C5" s="791" t="s">
        <v>1211</v>
      </c>
      <c r="D5" s="78" t="s">
        <v>810</v>
      </c>
      <c r="E5" s="78" t="s">
        <v>847</v>
      </c>
      <c r="F5" s="78" t="s">
        <v>771</v>
      </c>
      <c r="G5" s="77"/>
    </row>
    <row r="6" spans="1:12" ht="16.5" thickBot="1">
      <c r="A6" s="87"/>
      <c r="B6" s="81"/>
      <c r="C6" s="944"/>
      <c r="D6" s="81"/>
      <c r="E6" s="81"/>
      <c r="F6" s="81"/>
      <c r="G6" s="75"/>
      <c r="H6" s="73"/>
      <c r="I6" s="73"/>
      <c r="J6" s="73"/>
      <c r="K6" s="73"/>
    </row>
    <row r="7" spans="1:12" ht="16.5" thickBot="1">
      <c r="A7" s="103" t="s">
        <v>773</v>
      </c>
      <c r="B7" s="100"/>
      <c r="C7" s="100"/>
      <c r="D7" s="100"/>
      <c r="E7" s="100"/>
      <c r="F7" s="101"/>
      <c r="G7" s="75"/>
      <c r="H7" s="74"/>
      <c r="I7" s="74"/>
      <c r="J7" s="74"/>
      <c r="K7" s="72"/>
      <c r="L7" s="72"/>
    </row>
    <row r="8" spans="1:12">
      <c r="A8" s="80" t="s">
        <v>774</v>
      </c>
      <c r="B8" s="128">
        <v>600</v>
      </c>
      <c r="C8" s="90">
        <f>0</f>
        <v>0</v>
      </c>
      <c r="D8" s="84">
        <v>260</v>
      </c>
      <c r="E8" s="84">
        <v>0</v>
      </c>
      <c r="F8" s="84">
        <f>C8-D8</f>
        <v>-260</v>
      </c>
      <c r="G8" s="76"/>
    </row>
    <row r="9" spans="1:12">
      <c r="A9" s="80" t="s">
        <v>775</v>
      </c>
      <c r="B9" s="128">
        <v>350</v>
      </c>
      <c r="C9" s="90">
        <f>0</f>
        <v>0</v>
      </c>
      <c r="D9" s="84">
        <v>185.14</v>
      </c>
      <c r="E9" s="84">
        <v>0</v>
      </c>
      <c r="F9" s="84">
        <f t="shared" ref="F9:F51" si="0">C9-D9</f>
        <v>-185.14</v>
      </c>
      <c r="G9" s="76"/>
    </row>
    <row r="10" spans="1:12">
      <c r="A10" s="80" t="s">
        <v>776</v>
      </c>
      <c r="B10" s="128">
        <v>1000</v>
      </c>
      <c r="C10" s="90">
        <f>0</f>
        <v>0</v>
      </c>
      <c r="D10" s="84">
        <v>902.19</v>
      </c>
      <c r="E10" s="84">
        <v>0</v>
      </c>
      <c r="F10" s="84">
        <f t="shared" si="0"/>
        <v>-902.19</v>
      </c>
      <c r="G10" s="76"/>
    </row>
    <row r="11" spans="1:12" ht="15.75" thickBot="1">
      <c r="A11" s="80" t="s">
        <v>777</v>
      </c>
      <c r="B11" s="128">
        <v>1500</v>
      </c>
      <c r="C11" s="90">
        <f>0</f>
        <v>0</v>
      </c>
      <c r="D11" s="84">
        <v>1419.69</v>
      </c>
      <c r="E11" s="84">
        <v>0</v>
      </c>
      <c r="F11" s="84">
        <f t="shared" si="0"/>
        <v>-1419.69</v>
      </c>
      <c r="G11" s="76"/>
    </row>
    <row r="12" spans="1:12" ht="15.75" thickBot="1">
      <c r="A12" s="95" t="s">
        <v>768</v>
      </c>
      <c r="B12" s="945">
        <f>SUM(B8:B11)</f>
        <v>3450</v>
      </c>
      <c r="C12" s="97">
        <f>SUM(C8:C11)</f>
        <v>0</v>
      </c>
      <c r="D12" s="96">
        <f>SUM(D8:D11)</f>
        <v>2767.02</v>
      </c>
      <c r="E12" s="96">
        <f>SUM(E8:E11)</f>
        <v>0</v>
      </c>
      <c r="F12" s="96">
        <f>SUM(F8:F11)</f>
        <v>-2767.02</v>
      </c>
      <c r="G12" s="76"/>
    </row>
    <row r="13" spans="1:12" ht="15.75" thickBot="1">
      <c r="A13" s="103" t="s">
        <v>778</v>
      </c>
      <c r="B13" s="98"/>
      <c r="C13" s="98"/>
      <c r="D13" s="98"/>
      <c r="E13" s="98"/>
      <c r="F13" s="99">
        <f t="shared" si="0"/>
        <v>0</v>
      </c>
      <c r="G13" s="75"/>
      <c r="H13" s="74"/>
      <c r="I13" s="74"/>
      <c r="J13" s="74"/>
      <c r="K13" s="74"/>
    </row>
    <row r="14" spans="1:12">
      <c r="A14" s="80" t="s">
        <v>779</v>
      </c>
      <c r="B14" s="128">
        <v>0</v>
      </c>
      <c r="C14" s="90">
        <v>0</v>
      </c>
      <c r="D14" s="84">
        <v>0</v>
      </c>
      <c r="E14" s="84">
        <v>0</v>
      </c>
      <c r="F14" s="84">
        <f t="shared" si="0"/>
        <v>0</v>
      </c>
      <c r="G14" s="76"/>
    </row>
    <row r="15" spans="1:12">
      <c r="A15" s="80" t="s">
        <v>780</v>
      </c>
      <c r="B15" s="128">
        <v>0</v>
      </c>
      <c r="C15" s="90">
        <v>0</v>
      </c>
      <c r="D15" s="84">
        <v>0</v>
      </c>
      <c r="E15" s="84">
        <v>0</v>
      </c>
      <c r="F15" s="84">
        <f t="shared" si="0"/>
        <v>0</v>
      </c>
      <c r="G15" s="76"/>
    </row>
    <row r="16" spans="1:12" ht="15.75" thickBot="1">
      <c r="A16" s="80" t="s">
        <v>781</v>
      </c>
      <c r="B16" s="128">
        <v>100</v>
      </c>
      <c r="C16" s="90">
        <f>0</f>
        <v>0</v>
      </c>
      <c r="D16" s="84">
        <v>26.78</v>
      </c>
      <c r="E16" s="84"/>
      <c r="F16" s="84">
        <f t="shared" si="0"/>
        <v>-26.78</v>
      </c>
      <c r="G16" s="76"/>
    </row>
    <row r="17" spans="1:11" ht="15.75" thickBot="1">
      <c r="A17" s="95" t="s">
        <v>768</v>
      </c>
      <c r="B17" s="945">
        <f>SUM(B14:B16)</f>
        <v>100</v>
      </c>
      <c r="C17" s="97">
        <f>SUM(C14:C16)</f>
        <v>0</v>
      </c>
      <c r="D17" s="96">
        <f>SUM(D14:D16)</f>
        <v>26.78</v>
      </c>
      <c r="E17" s="96">
        <f>SUM(E14:E16)</f>
        <v>0</v>
      </c>
      <c r="F17" s="96">
        <f>SUM(F14:F16)</f>
        <v>-26.78</v>
      </c>
      <c r="G17" s="76"/>
    </row>
    <row r="18" spans="1:11" s="7" customFormat="1" ht="15.75" thickBot="1">
      <c r="A18" s="103" t="s">
        <v>782</v>
      </c>
      <c r="B18" s="98"/>
      <c r="C18" s="98"/>
      <c r="D18" s="98"/>
      <c r="E18" s="98"/>
      <c r="F18" s="99">
        <f t="shared" si="0"/>
        <v>0</v>
      </c>
      <c r="G18" s="79"/>
      <c r="H18" s="102"/>
      <c r="I18" s="102"/>
      <c r="J18" s="102"/>
      <c r="K18" s="102"/>
    </row>
    <row r="19" spans="1:11">
      <c r="A19" s="80" t="s">
        <v>783</v>
      </c>
      <c r="B19" s="128">
        <v>1000</v>
      </c>
      <c r="C19" s="90">
        <f>0</f>
        <v>0</v>
      </c>
      <c r="D19" s="84">
        <v>0</v>
      </c>
      <c r="E19" s="84">
        <v>0</v>
      </c>
      <c r="F19" s="84">
        <f t="shared" si="0"/>
        <v>0</v>
      </c>
      <c r="G19" s="76"/>
    </row>
    <row r="20" spans="1:11">
      <c r="A20" s="80" t="s">
        <v>784</v>
      </c>
      <c r="B20" s="128">
        <v>0</v>
      </c>
      <c r="C20" s="90">
        <v>0</v>
      </c>
      <c r="D20" s="84">
        <v>0</v>
      </c>
      <c r="E20" s="84">
        <v>0</v>
      </c>
      <c r="F20" s="84">
        <f t="shared" si="0"/>
        <v>0</v>
      </c>
      <c r="G20" s="76"/>
    </row>
    <row r="21" spans="1:11" ht="15.75" thickBot="1">
      <c r="A21" s="80" t="s">
        <v>785</v>
      </c>
      <c r="B21" s="128">
        <v>3000</v>
      </c>
      <c r="C21" s="90">
        <f>0</f>
        <v>0</v>
      </c>
      <c r="D21" s="84">
        <v>1204.45</v>
      </c>
      <c r="E21" s="84">
        <v>0</v>
      </c>
      <c r="F21" s="84">
        <f t="shared" si="0"/>
        <v>-1204.45</v>
      </c>
      <c r="G21" s="76"/>
    </row>
    <row r="22" spans="1:11" ht="15.75" thickBot="1">
      <c r="A22" s="95" t="s">
        <v>768</v>
      </c>
      <c r="B22" s="945">
        <f>SUM(B19:B21)</f>
        <v>4000</v>
      </c>
      <c r="C22" s="97">
        <f>SUM(C19:C21)</f>
        <v>0</v>
      </c>
      <c r="D22" s="96">
        <f>SUM(D19:D21)</f>
        <v>1204.45</v>
      </c>
      <c r="E22" s="96">
        <f>SUM(E19:E21)</f>
        <v>0</v>
      </c>
      <c r="F22" s="96">
        <f>SUM(F19:F21)</f>
        <v>-1204.45</v>
      </c>
      <c r="G22" s="76"/>
    </row>
    <row r="23" spans="1:11" s="7" customFormat="1" ht="15.75" thickBot="1">
      <c r="A23" s="103" t="s">
        <v>786</v>
      </c>
      <c r="B23" s="98"/>
      <c r="C23" s="98"/>
      <c r="D23" s="98"/>
      <c r="E23" s="98"/>
      <c r="F23" s="99">
        <f t="shared" si="0"/>
        <v>0</v>
      </c>
      <c r="G23" s="79"/>
      <c r="H23" s="102"/>
      <c r="I23" s="102"/>
      <c r="J23" s="102"/>
      <c r="K23" s="102"/>
    </row>
    <row r="24" spans="1:11" ht="15.75" thickBot="1">
      <c r="A24" s="82" t="s">
        <v>787</v>
      </c>
      <c r="B24" s="128">
        <v>500</v>
      </c>
      <c r="C24" s="90">
        <f>0</f>
        <v>0</v>
      </c>
      <c r="D24" s="84">
        <v>148.75</v>
      </c>
      <c r="E24" s="84"/>
      <c r="F24" s="84">
        <f t="shared" si="0"/>
        <v>-148.75</v>
      </c>
      <c r="G24" s="76"/>
    </row>
    <row r="25" spans="1:11" s="7" customFormat="1" ht="15.75" thickBot="1">
      <c r="A25" s="103" t="s">
        <v>788</v>
      </c>
      <c r="B25" s="98"/>
      <c r="C25" s="98"/>
      <c r="D25" s="98"/>
      <c r="E25" s="98"/>
      <c r="F25" s="99">
        <f t="shared" si="0"/>
        <v>0</v>
      </c>
      <c r="G25" s="79"/>
      <c r="H25" s="102"/>
      <c r="I25" s="102"/>
      <c r="J25" s="102"/>
      <c r="K25" s="102"/>
    </row>
    <row r="26" spans="1:11">
      <c r="A26" s="80" t="s">
        <v>789</v>
      </c>
      <c r="B26" s="128">
        <v>3000</v>
      </c>
      <c r="C26" s="90">
        <f>0</f>
        <v>0</v>
      </c>
      <c r="D26" s="84">
        <v>905.42</v>
      </c>
      <c r="E26" s="84">
        <v>0</v>
      </c>
      <c r="F26" s="84">
        <f t="shared" si="0"/>
        <v>-905.42</v>
      </c>
      <c r="G26" s="76"/>
    </row>
    <row r="27" spans="1:11">
      <c r="A27" s="80" t="s">
        <v>790</v>
      </c>
      <c r="B27" s="128">
        <v>7000</v>
      </c>
      <c r="C27" s="90">
        <f>0</f>
        <v>0</v>
      </c>
      <c r="D27" s="84">
        <v>3595.31</v>
      </c>
      <c r="E27" s="84">
        <v>0</v>
      </c>
      <c r="F27" s="84">
        <f>C27-D27-E27</f>
        <v>-3595.31</v>
      </c>
      <c r="G27" s="76"/>
    </row>
    <row r="28" spans="1:11" ht="15.75" thickBot="1">
      <c r="A28" s="80" t="s">
        <v>791</v>
      </c>
      <c r="B28" s="128">
        <v>4000</v>
      </c>
      <c r="C28" s="90">
        <f>0</f>
        <v>0</v>
      </c>
      <c r="D28" s="84">
        <v>815</v>
      </c>
      <c r="E28" s="84">
        <v>3000</v>
      </c>
      <c r="F28" s="84">
        <f>C28-D28-E28</f>
        <v>-3815</v>
      </c>
      <c r="G28" s="76"/>
    </row>
    <row r="29" spans="1:11" ht="15.75" thickBot="1">
      <c r="A29" s="95" t="s">
        <v>768</v>
      </c>
      <c r="B29" s="945">
        <f>SUM(B26:B28)</f>
        <v>14000</v>
      </c>
      <c r="C29" s="97">
        <f>SUM(C26:C28)</f>
        <v>0</v>
      </c>
      <c r="D29" s="96">
        <f>SUM(D26:D28)</f>
        <v>5315.73</v>
      </c>
      <c r="E29" s="96">
        <f>SUM(E26:E28)</f>
        <v>3000</v>
      </c>
      <c r="F29" s="96">
        <f>SUM(F26:F28)</f>
        <v>-8315.73</v>
      </c>
      <c r="G29" s="76"/>
    </row>
    <row r="30" spans="1:11" s="7" customFormat="1" ht="15.75" thickBot="1">
      <c r="A30" s="103" t="s">
        <v>792</v>
      </c>
      <c r="B30" s="98"/>
      <c r="C30" s="98"/>
      <c r="D30" s="98"/>
      <c r="E30" s="98"/>
      <c r="F30" s="99">
        <f t="shared" si="0"/>
        <v>0</v>
      </c>
      <c r="G30" s="79"/>
      <c r="H30" s="102"/>
      <c r="I30" s="102"/>
      <c r="J30" s="102"/>
      <c r="K30" s="102"/>
    </row>
    <row r="31" spans="1:11">
      <c r="A31" s="80" t="s">
        <v>793</v>
      </c>
      <c r="B31" s="128">
        <v>1000</v>
      </c>
      <c r="C31" s="90">
        <f>0</f>
        <v>0</v>
      </c>
      <c r="D31" s="84">
        <v>410.55</v>
      </c>
      <c r="E31" s="84">
        <v>0</v>
      </c>
      <c r="F31" s="84">
        <f>C31-D31-E31</f>
        <v>-410.55</v>
      </c>
      <c r="G31" s="76"/>
    </row>
    <row r="32" spans="1:11">
      <c r="A32" s="80" t="s">
        <v>794</v>
      </c>
      <c r="B32" s="128">
        <v>2000</v>
      </c>
      <c r="C32" s="90">
        <f>0</f>
        <v>0</v>
      </c>
      <c r="D32" s="84">
        <v>392.99</v>
      </c>
      <c r="E32" s="84">
        <v>0</v>
      </c>
      <c r="F32" s="84">
        <f t="shared" si="0"/>
        <v>-392.99</v>
      </c>
      <c r="G32" s="76"/>
    </row>
    <row r="33" spans="1:11">
      <c r="A33" s="80" t="s">
        <v>795</v>
      </c>
      <c r="B33" s="128">
        <v>0</v>
      </c>
      <c r="C33" s="90">
        <f>0</f>
        <v>0</v>
      </c>
      <c r="D33" s="84">
        <v>0</v>
      </c>
      <c r="E33" s="84">
        <v>0</v>
      </c>
      <c r="F33" s="84">
        <f t="shared" si="0"/>
        <v>0</v>
      </c>
      <c r="G33" s="76"/>
    </row>
    <row r="34" spans="1:11" s="8" customFormat="1">
      <c r="A34" s="80" t="s">
        <v>848</v>
      </c>
      <c r="B34" s="128">
        <v>-1000</v>
      </c>
      <c r="C34" s="90">
        <f>0</f>
        <v>0</v>
      </c>
      <c r="D34" s="84">
        <v>-1000</v>
      </c>
      <c r="E34" s="84">
        <v>0</v>
      </c>
      <c r="F34" s="84">
        <f>C34-D34</f>
        <v>1000</v>
      </c>
      <c r="G34" s="76"/>
    </row>
    <row r="35" spans="1:11" s="1028" customFormat="1">
      <c r="A35" s="1025" t="s">
        <v>796</v>
      </c>
      <c r="B35" s="1026">
        <v>2000</v>
      </c>
      <c r="C35" s="1026">
        <f>0</f>
        <v>0</v>
      </c>
      <c r="D35" s="1026">
        <v>660.02</v>
      </c>
      <c r="E35" s="1026">
        <v>250</v>
      </c>
      <c r="F35" s="1026">
        <f>C35-D35-E35</f>
        <v>-910.02</v>
      </c>
      <c r="G35" s="1027"/>
    </row>
    <row r="36" spans="1:11" s="1028" customFormat="1">
      <c r="A36" s="1025" t="s">
        <v>797</v>
      </c>
      <c r="B36" s="1026">
        <v>1000</v>
      </c>
      <c r="C36" s="1026">
        <f>0</f>
        <v>0</v>
      </c>
      <c r="D36" s="1026">
        <v>1000</v>
      </c>
      <c r="E36" s="1026">
        <v>0</v>
      </c>
      <c r="F36" s="1026">
        <f t="shared" si="0"/>
        <v>-1000</v>
      </c>
      <c r="G36" s="1027"/>
    </row>
    <row r="37" spans="1:11" s="1028" customFormat="1">
      <c r="A37" s="1025" t="s">
        <v>798</v>
      </c>
      <c r="B37" s="1026">
        <v>4000</v>
      </c>
      <c r="C37" s="1026">
        <f>0</f>
        <v>0</v>
      </c>
      <c r="D37" s="1026">
        <v>0</v>
      </c>
      <c r="E37" s="1026">
        <v>330</v>
      </c>
      <c r="F37" s="1026">
        <f>C37-D37-E37</f>
        <v>-330</v>
      </c>
      <c r="G37" s="1027"/>
    </row>
    <row r="38" spans="1:11" s="1028" customFormat="1" ht="15.75" thickBot="1">
      <c r="A38" s="1025" t="s">
        <v>799</v>
      </c>
      <c r="B38" s="1026">
        <v>6350</v>
      </c>
      <c r="C38" s="1026">
        <f>0</f>
        <v>0</v>
      </c>
      <c r="D38" s="1026">
        <v>700</v>
      </c>
      <c r="E38" s="1026">
        <v>2150</v>
      </c>
      <c r="F38" s="1026">
        <f>C38-D38-E38</f>
        <v>-2850</v>
      </c>
      <c r="G38" s="1027"/>
      <c r="H38" s="1029"/>
    </row>
    <row r="39" spans="1:11" ht="15.75" thickBot="1">
      <c r="A39" s="95" t="s">
        <v>768</v>
      </c>
      <c r="B39" s="945">
        <f>SUM(B31:B38)</f>
        <v>15350</v>
      </c>
      <c r="C39" s="97">
        <f>SUM(C31:C38)</f>
        <v>0</v>
      </c>
      <c r="D39" s="96">
        <f>SUM(D31:D38)</f>
        <v>2163.56</v>
      </c>
      <c r="E39" s="96">
        <f>SUM(E31:E38)</f>
        <v>2730</v>
      </c>
      <c r="F39" s="96">
        <f>SUM(F31:F38)</f>
        <v>-4893.5599999999995</v>
      </c>
      <c r="G39" s="76"/>
    </row>
    <row r="40" spans="1:11" s="7" customFormat="1" ht="15.75" thickBot="1">
      <c r="A40" s="103" t="s">
        <v>800</v>
      </c>
      <c r="B40" s="98"/>
      <c r="C40" s="98"/>
      <c r="D40" s="98"/>
      <c r="E40" s="98"/>
      <c r="F40" s="99">
        <f t="shared" si="0"/>
        <v>0</v>
      </c>
      <c r="G40" s="79"/>
      <c r="H40" s="102"/>
      <c r="I40" s="102"/>
      <c r="J40" s="102"/>
      <c r="K40" s="102"/>
    </row>
    <row r="41" spans="1:11">
      <c r="A41" s="104" t="s">
        <v>801</v>
      </c>
      <c r="B41" s="128">
        <v>500</v>
      </c>
      <c r="C41" s="90">
        <f>0</f>
        <v>0</v>
      </c>
      <c r="D41" s="84">
        <v>0</v>
      </c>
      <c r="E41" s="84">
        <v>0</v>
      </c>
      <c r="F41" s="84">
        <f t="shared" si="0"/>
        <v>0</v>
      </c>
      <c r="G41" s="76"/>
    </row>
    <row r="42" spans="1:11">
      <c r="A42" s="80" t="s">
        <v>802</v>
      </c>
      <c r="B42" s="128">
        <v>7000</v>
      </c>
      <c r="C42" s="90">
        <f>0</f>
        <v>0</v>
      </c>
      <c r="D42" s="84">
        <v>3492.74</v>
      </c>
      <c r="E42" s="84">
        <v>0</v>
      </c>
      <c r="F42" s="84">
        <f>C42-D42-E42</f>
        <v>-3492.74</v>
      </c>
      <c r="G42" s="76"/>
    </row>
    <row r="43" spans="1:11">
      <c r="A43" s="80" t="s">
        <v>803</v>
      </c>
      <c r="B43" s="128">
        <v>100</v>
      </c>
      <c r="C43" s="90">
        <f>0</f>
        <v>0</v>
      </c>
      <c r="D43" s="84">
        <v>27.99</v>
      </c>
      <c r="E43" s="84">
        <v>0</v>
      </c>
      <c r="F43" s="84">
        <f t="shared" si="0"/>
        <v>-27.99</v>
      </c>
      <c r="G43" s="76"/>
    </row>
    <row r="44" spans="1:11">
      <c r="A44" s="80" t="s">
        <v>804</v>
      </c>
      <c r="B44" s="128">
        <v>0</v>
      </c>
      <c r="C44" s="90">
        <f>0</f>
        <v>0</v>
      </c>
      <c r="D44" s="84">
        <v>0</v>
      </c>
      <c r="E44" s="84">
        <v>0</v>
      </c>
      <c r="F44" s="84">
        <f t="shared" si="0"/>
        <v>0</v>
      </c>
      <c r="G44" s="76"/>
    </row>
    <row r="45" spans="1:11">
      <c r="A45" s="80" t="s">
        <v>805</v>
      </c>
      <c r="B45" s="128">
        <v>0</v>
      </c>
      <c r="C45" s="90">
        <f>0</f>
        <v>0</v>
      </c>
      <c r="D45" s="84">
        <v>0</v>
      </c>
      <c r="E45" s="84">
        <v>0</v>
      </c>
      <c r="F45" s="84">
        <f t="shared" si="0"/>
        <v>0</v>
      </c>
      <c r="G45" s="76"/>
    </row>
    <row r="46" spans="1:11">
      <c r="A46" s="80" t="s">
        <v>806</v>
      </c>
      <c r="B46" s="128">
        <v>1500</v>
      </c>
      <c r="C46" s="90">
        <f>0</f>
        <v>0</v>
      </c>
      <c r="D46" s="84">
        <v>0</v>
      </c>
      <c r="E46" s="84">
        <v>2304.87</v>
      </c>
      <c r="F46" s="84">
        <f t="shared" si="0"/>
        <v>0</v>
      </c>
      <c r="G46" s="76"/>
    </row>
    <row r="47" spans="1:11">
      <c r="A47" s="80" t="s">
        <v>807</v>
      </c>
      <c r="B47" s="128">
        <v>1000</v>
      </c>
      <c r="C47" s="90">
        <f>0</f>
        <v>0</v>
      </c>
      <c r="D47" s="84">
        <v>0</v>
      </c>
      <c r="E47" s="84">
        <v>0</v>
      </c>
      <c r="F47" s="84">
        <f t="shared" si="0"/>
        <v>0</v>
      </c>
      <c r="G47" s="76"/>
    </row>
    <row r="48" spans="1:11">
      <c r="A48" s="80" t="s">
        <v>766</v>
      </c>
      <c r="B48" s="128">
        <v>2500</v>
      </c>
      <c r="C48" s="90">
        <f>0</f>
        <v>0</v>
      </c>
      <c r="D48" s="84">
        <v>1119.8599999999999</v>
      </c>
      <c r="E48" s="84">
        <v>0</v>
      </c>
      <c r="F48" s="84">
        <f>C48-D48-E48</f>
        <v>-1119.8599999999999</v>
      </c>
      <c r="G48" s="76"/>
    </row>
    <row r="49" spans="1:7" ht="15.75" thickBot="1">
      <c r="A49" s="80" t="s">
        <v>808</v>
      </c>
      <c r="B49" s="128">
        <v>0</v>
      </c>
      <c r="C49" s="90">
        <f>0</f>
        <v>0</v>
      </c>
      <c r="D49" s="84">
        <v>0</v>
      </c>
      <c r="E49" s="84">
        <v>0</v>
      </c>
      <c r="F49" s="84">
        <f t="shared" si="0"/>
        <v>0</v>
      </c>
      <c r="G49" s="76"/>
    </row>
    <row r="50" spans="1:7">
      <c r="A50" s="88" t="s">
        <v>768</v>
      </c>
      <c r="B50" s="946">
        <f>SUM(B41:B49)</f>
        <v>12600</v>
      </c>
      <c r="C50" s="91">
        <f>SUM(C41:C49)</f>
        <v>0</v>
      </c>
      <c r="D50" s="89">
        <f>SUM(D41:D49)</f>
        <v>4640.5899999999992</v>
      </c>
      <c r="E50" s="89">
        <f>SUM(E41:E49)</f>
        <v>2304.87</v>
      </c>
      <c r="F50" s="89">
        <f t="shared" si="0"/>
        <v>-4640.5899999999992</v>
      </c>
      <c r="G50" s="76"/>
    </row>
    <row r="51" spans="1:7" s="8" customFormat="1" ht="15.75" thickBot="1">
      <c r="A51" s="79"/>
      <c r="B51" s="130"/>
      <c r="C51" s="92"/>
      <c r="D51" s="85"/>
      <c r="E51" s="85"/>
      <c r="F51" s="85">
        <f t="shared" si="0"/>
        <v>0</v>
      </c>
      <c r="G51" s="76"/>
    </row>
    <row r="52" spans="1:7" ht="17.25" thickTop="1" thickBot="1">
      <c r="A52" s="105" t="s">
        <v>809</v>
      </c>
      <c r="B52" s="947">
        <f>B12+B17+B22+B24+B29+B39+B50</f>
        <v>50000</v>
      </c>
      <c r="C52" s="93">
        <f>C12+C17+C22+C24+C29+C39+C50</f>
        <v>0</v>
      </c>
      <c r="D52" s="86">
        <f>D12+D17+D22+D24+D29+D39+D50</f>
        <v>16266.879999999997</v>
      </c>
      <c r="E52" s="86"/>
      <c r="F52" s="86">
        <f>F50+F39+F29+F24+F17+F12+F22</f>
        <v>-21996.879999999997</v>
      </c>
      <c r="G52" s="76"/>
    </row>
    <row r="53" spans="1:7" ht="15.75" thickTop="1"/>
  </sheetData>
  <mergeCells count="1">
    <mergeCell ref="A1:F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F49" sqref="F49"/>
    </sheetView>
  </sheetViews>
  <sheetFormatPr defaultColWidth="11.42578125" defaultRowHeight="15"/>
  <cols>
    <col min="1" max="1" width="41" bestFit="1" customWidth="1"/>
    <col min="2" max="2" width="11.85546875" style="8" customWidth="1"/>
    <col min="3" max="3" width="12.85546875" bestFit="1" customWidth="1"/>
    <col min="5" max="5" width="12.140625" style="787" bestFit="1" customWidth="1"/>
    <col min="6" max="6" width="15" style="787" customWidth="1"/>
    <col min="7" max="7" width="14.42578125" style="787" customWidth="1"/>
    <col min="8" max="8" width="16" style="787" customWidth="1"/>
    <col min="9" max="9" width="13" bestFit="1" customWidth="1"/>
    <col min="10" max="10" width="22.7109375" bestFit="1" customWidth="1"/>
    <col min="11" max="11" width="10" bestFit="1" customWidth="1"/>
    <col min="12" max="12" width="9" bestFit="1" customWidth="1"/>
    <col min="13" max="13" width="10" bestFit="1" customWidth="1"/>
    <col min="14" max="14" width="9" bestFit="1" customWidth="1"/>
    <col min="15" max="15" width="10" bestFit="1" customWidth="1"/>
  </cols>
  <sheetData>
    <row r="1" spans="1:16" ht="26.25">
      <c r="A1" s="1146" t="s">
        <v>991</v>
      </c>
      <c r="B1" s="1147"/>
      <c r="C1" s="1147"/>
      <c r="D1" s="970" t="s">
        <v>1388</v>
      </c>
      <c r="E1" s="970"/>
      <c r="F1" s="970"/>
      <c r="G1" s="971"/>
      <c r="H1" s="972"/>
      <c r="I1" s="972"/>
      <c r="J1" s="785"/>
    </row>
    <row r="2" spans="1:16" ht="15.75">
      <c r="A2" s="123" t="s">
        <v>989</v>
      </c>
      <c r="B2" s="123"/>
      <c r="C2" s="8"/>
    </row>
    <row r="3" spans="1:16" ht="15.75">
      <c r="A3" s="123" t="s">
        <v>1387</v>
      </c>
      <c r="B3" s="123"/>
      <c r="C3" s="8"/>
    </row>
    <row r="4" spans="1:16" ht="15.75">
      <c r="A4" s="73"/>
      <c r="B4" s="73"/>
      <c r="C4" s="8"/>
    </row>
    <row r="5" spans="1:16" ht="48" thickBot="1">
      <c r="A5" s="78" t="s">
        <v>692</v>
      </c>
      <c r="B5" s="78" t="s">
        <v>993</v>
      </c>
      <c r="C5" s="78" t="s">
        <v>990</v>
      </c>
      <c r="E5" s="831" t="s">
        <v>992</v>
      </c>
      <c r="F5" s="831" t="s">
        <v>1018</v>
      </c>
      <c r="G5" s="831" t="s">
        <v>1019</v>
      </c>
      <c r="H5" s="831" t="s">
        <v>1020</v>
      </c>
      <c r="I5" s="287"/>
      <c r="J5" s="287"/>
      <c r="K5" s="73"/>
    </row>
    <row r="6" spans="1:16" ht="15.75" thickBot="1">
      <c r="A6" s="103" t="s">
        <v>1014</v>
      </c>
      <c r="B6" s="289"/>
      <c r="C6" s="100"/>
      <c r="E6" s="956" t="s">
        <v>994</v>
      </c>
      <c r="F6" s="956">
        <v>8</v>
      </c>
      <c r="G6" s="957">
        <v>21280</v>
      </c>
      <c r="H6" s="958">
        <f>SUM(C12:C17)</f>
        <v>6130</v>
      </c>
      <c r="I6" s="75"/>
      <c r="J6" s="75"/>
      <c r="K6" s="75"/>
      <c r="L6" s="75"/>
      <c r="M6" s="75"/>
      <c r="N6" s="75"/>
    </row>
    <row r="7" spans="1:16">
      <c r="A7" s="80" t="s">
        <v>1015</v>
      </c>
      <c r="B7" s="80"/>
      <c r="C7" s="146">
        <v>10000</v>
      </c>
      <c r="E7" s="956" t="s">
        <v>628</v>
      </c>
      <c r="F7" s="956">
        <v>3</v>
      </c>
      <c r="G7" s="957">
        <v>6395</v>
      </c>
      <c r="H7" s="958">
        <f>SUM(C18:C19)</f>
        <v>3395</v>
      </c>
      <c r="I7" s="75"/>
      <c r="J7" s="75"/>
      <c r="K7" s="75"/>
      <c r="L7" s="75"/>
      <c r="M7" s="75"/>
      <c r="N7" s="75"/>
      <c r="O7" s="75"/>
    </row>
    <row r="8" spans="1:16">
      <c r="A8" s="80"/>
      <c r="B8" s="80"/>
      <c r="C8" s="146">
        <v>0</v>
      </c>
      <c r="E8" s="956" t="s">
        <v>629</v>
      </c>
      <c r="F8" s="956">
        <v>8</v>
      </c>
      <c r="G8" s="957">
        <v>14900</v>
      </c>
      <c r="H8" s="958">
        <f>SUM(C20:C23)</f>
        <v>5400</v>
      </c>
      <c r="I8" s="75"/>
      <c r="J8" s="75"/>
      <c r="K8" s="75"/>
      <c r="L8" s="75"/>
      <c r="M8" s="75"/>
      <c r="N8" s="75"/>
    </row>
    <row r="9" spans="1:16" ht="15.75" thickBot="1">
      <c r="A9" s="80"/>
      <c r="B9" s="80"/>
      <c r="C9" s="146">
        <v>0</v>
      </c>
      <c r="E9" s="956" t="s">
        <v>630</v>
      </c>
      <c r="F9" s="956">
        <v>8</v>
      </c>
      <c r="G9" s="957">
        <v>29855</v>
      </c>
      <c r="H9" s="958">
        <f>SUM(C24:C28)</f>
        <v>7800</v>
      </c>
      <c r="I9" s="75"/>
      <c r="J9" s="75"/>
      <c r="K9" s="75"/>
      <c r="L9" s="75"/>
      <c r="M9" s="75"/>
      <c r="N9" s="75"/>
      <c r="O9" s="75"/>
      <c r="P9" s="75"/>
    </row>
    <row r="10" spans="1:16" ht="15.75" thickBot="1">
      <c r="A10" s="95" t="s">
        <v>768</v>
      </c>
      <c r="B10" s="95"/>
      <c r="C10" s="148">
        <f>SUM(C7:C9)</f>
        <v>10000</v>
      </c>
      <c r="E10" s="956" t="s">
        <v>631</v>
      </c>
      <c r="F10" s="956">
        <v>4</v>
      </c>
      <c r="G10" s="957">
        <v>8792</v>
      </c>
      <c r="H10" s="958">
        <f>SUM(C29:C30)</f>
        <v>2782</v>
      </c>
      <c r="I10" s="75"/>
      <c r="J10" s="288"/>
      <c r="K10" s="75"/>
      <c r="L10" s="75"/>
      <c r="M10" s="75"/>
      <c r="N10" s="75"/>
      <c r="O10" s="75"/>
      <c r="P10" s="75"/>
    </row>
    <row r="11" spans="1:16" ht="15.75" thickBot="1">
      <c r="A11" s="103" t="s">
        <v>1016</v>
      </c>
      <c r="B11" s="289"/>
      <c r="C11" s="163"/>
      <c r="E11" s="959" t="s">
        <v>632</v>
      </c>
      <c r="F11" s="960"/>
      <c r="G11" s="961"/>
      <c r="H11" s="961"/>
      <c r="I11" s="75"/>
      <c r="J11" s="75"/>
      <c r="K11" s="75"/>
      <c r="L11" s="75"/>
      <c r="M11" s="75"/>
      <c r="N11" s="75"/>
      <c r="O11" s="75"/>
      <c r="P11" s="75"/>
    </row>
    <row r="12" spans="1:16">
      <c r="A12" s="138" t="s">
        <v>995</v>
      </c>
      <c r="B12" s="293">
        <v>43732</v>
      </c>
      <c r="C12" s="148">
        <v>2000</v>
      </c>
      <c r="E12" s="959" t="s">
        <v>633</v>
      </c>
      <c r="F12" s="960"/>
      <c r="G12" s="961"/>
      <c r="H12" s="961"/>
      <c r="I12" s="75"/>
      <c r="J12" s="75"/>
      <c r="K12" s="75"/>
      <c r="L12" s="75"/>
      <c r="M12" s="75"/>
      <c r="N12" s="75"/>
      <c r="O12" s="75"/>
      <c r="P12" s="75"/>
    </row>
    <row r="13" spans="1:16">
      <c r="A13" s="138" t="s">
        <v>996</v>
      </c>
      <c r="B13" s="293">
        <v>43732</v>
      </c>
      <c r="C13" s="294">
        <v>750</v>
      </c>
      <c r="E13" s="959" t="s">
        <v>634</v>
      </c>
      <c r="F13" s="960"/>
      <c r="G13" s="961"/>
      <c r="H13" s="961"/>
      <c r="I13" s="75"/>
      <c r="J13" s="75"/>
      <c r="K13" s="75"/>
      <c r="L13" s="75"/>
      <c r="M13" s="75"/>
      <c r="N13" s="75"/>
      <c r="O13" s="75"/>
      <c r="P13" s="75"/>
    </row>
    <row r="14" spans="1:16">
      <c r="A14" s="138" t="s">
        <v>997</v>
      </c>
      <c r="B14" s="293">
        <v>43732</v>
      </c>
      <c r="C14" s="146">
        <v>1000</v>
      </c>
      <c r="E14" s="959" t="s">
        <v>605</v>
      </c>
      <c r="F14" s="960"/>
      <c r="G14" s="961"/>
      <c r="H14" s="961"/>
      <c r="I14" s="75"/>
      <c r="J14" s="75"/>
      <c r="K14" s="75"/>
      <c r="L14" s="75"/>
      <c r="M14" s="75"/>
      <c r="N14" s="75"/>
      <c r="O14" s="75"/>
      <c r="P14" s="75"/>
    </row>
    <row r="15" spans="1:16">
      <c r="A15" s="138" t="s">
        <v>998</v>
      </c>
      <c r="B15" s="293">
        <v>43732</v>
      </c>
      <c r="C15" s="146">
        <v>1000</v>
      </c>
      <c r="D15" s="292"/>
      <c r="E15" s="962"/>
      <c r="F15" s="960"/>
      <c r="G15" s="961"/>
      <c r="H15" s="961"/>
      <c r="I15" s="75"/>
      <c r="J15" s="75"/>
      <c r="K15" s="75"/>
      <c r="L15" s="75"/>
      <c r="M15" s="75"/>
      <c r="N15" s="75"/>
      <c r="O15" s="75"/>
      <c r="P15" s="75"/>
    </row>
    <row r="16" spans="1:16">
      <c r="A16" s="138" t="s">
        <v>999</v>
      </c>
      <c r="B16" s="293">
        <v>43732</v>
      </c>
      <c r="C16" s="146">
        <v>780</v>
      </c>
      <c r="D16" s="292"/>
      <c r="E16" s="963" t="s">
        <v>768</v>
      </c>
      <c r="F16" s="964">
        <f>SUM(F6:F14)</f>
        <v>31</v>
      </c>
      <c r="G16" s="965">
        <f>SUM(G6:G14)</f>
        <v>81222</v>
      </c>
      <c r="H16" s="966">
        <f>SUM(H6:H14)</f>
        <v>25507</v>
      </c>
      <c r="I16" s="75"/>
      <c r="J16" s="75"/>
      <c r="K16" s="75"/>
      <c r="L16" s="75"/>
      <c r="M16" s="75"/>
      <c r="N16" s="75"/>
      <c r="O16" s="75"/>
      <c r="P16" s="75"/>
    </row>
    <row r="17" spans="1:16">
      <c r="A17" s="138" t="s">
        <v>1000</v>
      </c>
      <c r="B17" s="293">
        <v>43732</v>
      </c>
      <c r="C17" s="146">
        <v>600</v>
      </c>
      <c r="F17" s="967"/>
      <c r="G17" s="968"/>
      <c r="H17" s="968"/>
      <c r="I17" s="75"/>
      <c r="J17" s="75"/>
      <c r="K17" s="75"/>
      <c r="L17" s="75"/>
      <c r="M17" s="75"/>
      <c r="N17" s="75"/>
      <c r="O17" s="75"/>
      <c r="P17" s="75"/>
    </row>
    <row r="18" spans="1:16">
      <c r="A18" s="138" t="s">
        <v>1001</v>
      </c>
      <c r="B18" s="293">
        <v>43756</v>
      </c>
      <c r="C18" s="146">
        <v>3000</v>
      </c>
      <c r="F18" s="967"/>
      <c r="G18" s="968"/>
      <c r="H18" s="968"/>
      <c r="I18" s="75"/>
      <c r="J18" s="75"/>
      <c r="K18" s="75"/>
      <c r="L18" s="75"/>
      <c r="M18" s="75"/>
      <c r="N18" s="75"/>
      <c r="O18" s="75"/>
      <c r="P18" s="75"/>
    </row>
    <row r="19" spans="1:16">
      <c r="A19" s="138" t="s">
        <v>1002</v>
      </c>
      <c r="B19" s="293">
        <v>43756</v>
      </c>
      <c r="C19" s="146">
        <v>395</v>
      </c>
      <c r="F19" s="967"/>
      <c r="G19" s="968"/>
      <c r="H19" s="968"/>
      <c r="I19" s="75"/>
      <c r="J19" s="75"/>
      <c r="K19" s="75"/>
      <c r="L19" s="75"/>
      <c r="M19" s="75"/>
      <c r="N19" s="75"/>
      <c r="O19" s="75"/>
      <c r="P19" s="75"/>
    </row>
    <row r="20" spans="1:16">
      <c r="A20" s="138" t="s">
        <v>1003</v>
      </c>
      <c r="B20" s="293">
        <v>43788</v>
      </c>
      <c r="C20" s="146">
        <v>900</v>
      </c>
      <c r="F20" s="967"/>
      <c r="G20" s="968"/>
      <c r="H20" s="968"/>
      <c r="I20" s="75"/>
      <c r="J20" s="75"/>
      <c r="K20" s="75"/>
      <c r="L20" s="75"/>
      <c r="M20" s="75"/>
      <c r="N20" s="75"/>
      <c r="O20" s="75"/>
      <c r="P20" s="75"/>
    </row>
    <row r="21" spans="1:16">
      <c r="A21" s="138" t="s">
        <v>1004</v>
      </c>
      <c r="B21" s="293">
        <v>43788</v>
      </c>
      <c r="C21" s="146">
        <v>1500</v>
      </c>
      <c r="F21" s="846"/>
      <c r="G21" s="846"/>
      <c r="H21" s="969"/>
      <c r="I21" s="222"/>
      <c r="J21" s="222"/>
      <c r="K21" s="75"/>
      <c r="L21" s="75"/>
      <c r="M21" s="75"/>
      <c r="N21" s="75"/>
      <c r="O21" s="75"/>
      <c r="P21" s="75"/>
    </row>
    <row r="22" spans="1:16">
      <c r="A22" s="138" t="s">
        <v>1005</v>
      </c>
      <c r="B22" s="293">
        <v>43788</v>
      </c>
      <c r="C22" s="146">
        <v>2000</v>
      </c>
      <c r="F22" s="846"/>
      <c r="G22" s="846"/>
      <c r="H22" s="969"/>
      <c r="I22" s="222"/>
      <c r="J22" s="222"/>
      <c r="K22" s="75"/>
      <c r="L22" s="75"/>
      <c r="M22" s="75"/>
      <c r="N22" s="75"/>
      <c r="O22" s="75"/>
      <c r="P22" s="75"/>
    </row>
    <row r="23" spans="1:16">
      <c r="A23" s="138" t="s">
        <v>1006</v>
      </c>
      <c r="B23" s="293">
        <v>43788</v>
      </c>
      <c r="C23" s="146">
        <v>1000</v>
      </c>
      <c r="F23" s="846"/>
      <c r="G23" s="846"/>
      <c r="H23" s="969"/>
      <c r="I23" s="222"/>
      <c r="J23" s="222"/>
      <c r="K23" s="75"/>
      <c r="L23" s="75"/>
      <c r="M23" s="75"/>
      <c r="N23" s="75"/>
      <c r="O23" s="75"/>
      <c r="P23" s="75"/>
    </row>
    <row r="24" spans="1:16">
      <c r="A24" s="75" t="s">
        <v>1007</v>
      </c>
      <c r="B24" s="293">
        <v>43816</v>
      </c>
      <c r="C24" s="146">
        <v>2000</v>
      </c>
      <c r="F24" s="846"/>
      <c r="G24" s="846"/>
      <c r="H24" s="969"/>
      <c r="I24" s="222"/>
      <c r="J24" s="222"/>
      <c r="K24" s="75"/>
      <c r="L24" s="75"/>
      <c r="M24" s="75"/>
      <c r="N24" s="75"/>
      <c r="O24" s="75"/>
      <c r="P24" s="75"/>
    </row>
    <row r="25" spans="1:16" s="8" customFormat="1">
      <c r="A25" s="75" t="s">
        <v>1008</v>
      </c>
      <c r="B25" s="293">
        <v>43816</v>
      </c>
      <c r="C25" s="146">
        <v>1700</v>
      </c>
      <c r="E25" s="787"/>
      <c r="F25" s="846"/>
      <c r="G25" s="846"/>
      <c r="H25" s="969"/>
      <c r="I25" s="222"/>
      <c r="J25" s="222"/>
      <c r="K25" s="75"/>
      <c r="L25" s="75"/>
      <c r="M25" s="75"/>
      <c r="N25" s="75"/>
      <c r="O25" s="75"/>
      <c r="P25" s="75"/>
    </row>
    <row r="26" spans="1:16" s="8" customFormat="1">
      <c r="A26" s="75" t="s">
        <v>1009</v>
      </c>
      <c r="B26" s="293">
        <v>43816</v>
      </c>
      <c r="C26" s="146">
        <v>1500</v>
      </c>
      <c r="E26" s="787"/>
      <c r="F26" s="846"/>
      <c r="G26" s="846"/>
      <c r="H26" s="969"/>
      <c r="I26" s="222"/>
      <c r="J26" s="222"/>
      <c r="K26" s="75"/>
      <c r="L26" s="75"/>
      <c r="M26" s="75"/>
      <c r="N26" s="75"/>
      <c r="O26" s="75"/>
      <c r="P26" s="75"/>
    </row>
    <row r="27" spans="1:16" s="8" customFormat="1">
      <c r="A27" s="75" t="s">
        <v>1010</v>
      </c>
      <c r="B27" s="293">
        <v>43816</v>
      </c>
      <c r="C27" s="146">
        <v>600</v>
      </c>
      <c r="E27" s="787"/>
      <c r="F27" s="846"/>
      <c r="G27" s="846"/>
      <c r="H27" s="969"/>
      <c r="I27" s="222"/>
      <c r="J27" s="222"/>
      <c r="K27" s="75"/>
      <c r="L27" s="75"/>
      <c r="M27" s="75"/>
      <c r="N27" s="75"/>
      <c r="O27" s="75"/>
      <c r="P27" s="75"/>
    </row>
    <row r="28" spans="1:16" s="8" customFormat="1">
      <c r="A28" s="75" t="s">
        <v>1011</v>
      </c>
      <c r="B28" s="293">
        <v>43816</v>
      </c>
      <c r="C28" s="146">
        <v>2000</v>
      </c>
      <c r="E28" s="787"/>
      <c r="F28" s="846"/>
      <c r="G28" s="846"/>
      <c r="H28" s="969"/>
      <c r="I28" s="222"/>
      <c r="J28" s="222"/>
      <c r="K28" s="75"/>
      <c r="L28" s="75"/>
      <c r="M28" s="75"/>
      <c r="N28" s="75"/>
      <c r="O28" s="75"/>
      <c r="P28" s="75"/>
    </row>
    <row r="29" spans="1:16" s="8" customFormat="1">
      <c r="A29" s="75" t="s">
        <v>1012</v>
      </c>
      <c r="B29" s="293">
        <v>43481</v>
      </c>
      <c r="C29" s="146">
        <v>1000</v>
      </c>
      <c r="E29" s="787"/>
      <c r="F29" s="846"/>
      <c r="G29" s="846"/>
      <c r="H29" s="969"/>
      <c r="I29" s="222"/>
      <c r="J29" s="222"/>
      <c r="K29" s="75"/>
      <c r="L29" s="75"/>
      <c r="M29" s="75"/>
      <c r="N29" s="75"/>
      <c r="O29" s="75"/>
      <c r="P29" s="75"/>
    </row>
    <row r="30" spans="1:16" s="8" customFormat="1" ht="15.75" thickBot="1">
      <c r="A30" s="75" t="s">
        <v>1013</v>
      </c>
      <c r="B30" s="293">
        <v>43481</v>
      </c>
      <c r="C30" s="146">
        <v>1782</v>
      </c>
      <c r="E30" s="787"/>
      <c r="F30" s="846"/>
      <c r="G30" s="846"/>
      <c r="H30" s="969"/>
      <c r="I30" s="222"/>
      <c r="J30" s="222"/>
      <c r="K30" s="75"/>
      <c r="L30" s="75"/>
      <c r="M30" s="75"/>
      <c r="N30" s="75"/>
      <c r="O30" s="75"/>
      <c r="P30" s="75"/>
    </row>
    <row r="31" spans="1:16" ht="15.75" thickBot="1">
      <c r="A31" s="88" t="s">
        <v>768</v>
      </c>
      <c r="B31" s="291"/>
      <c r="C31" s="290">
        <f>SUM(C12:C30)</f>
        <v>25507</v>
      </c>
      <c r="F31" s="846"/>
      <c r="G31" s="846"/>
      <c r="H31" s="969"/>
      <c r="I31" s="222"/>
      <c r="J31" s="222"/>
      <c r="K31" s="75"/>
      <c r="L31" s="75"/>
      <c r="M31" s="75"/>
      <c r="N31" s="75"/>
      <c r="O31" s="75"/>
      <c r="P31" s="75"/>
    </row>
    <row r="32" spans="1:16" ht="16.5" thickTop="1" thickBot="1">
      <c r="A32" s="295" t="s">
        <v>1017</v>
      </c>
      <c r="B32" s="295"/>
      <c r="C32" s="296">
        <f>C10+C31</f>
        <v>35507</v>
      </c>
      <c r="F32" s="846"/>
      <c r="G32" s="846"/>
      <c r="H32" s="969"/>
      <c r="I32" s="222"/>
      <c r="J32" s="222"/>
      <c r="K32" s="75"/>
      <c r="L32" s="75"/>
      <c r="M32" s="75"/>
      <c r="N32" s="75"/>
      <c r="O32" s="75"/>
      <c r="P32" s="75"/>
    </row>
    <row r="33" spans="6:16" ht="15.75" thickTop="1">
      <c r="F33" s="846"/>
      <c r="G33" s="846"/>
      <c r="H33" s="969"/>
      <c r="I33" s="222"/>
      <c r="J33" s="222"/>
      <c r="K33" s="75"/>
      <c r="L33" s="75"/>
      <c r="M33" s="75"/>
      <c r="N33" s="75"/>
      <c r="O33" s="75"/>
      <c r="P33" s="75"/>
    </row>
    <row r="34" spans="6:16">
      <c r="F34" s="846"/>
      <c r="G34" s="846"/>
      <c r="H34" s="968"/>
      <c r="I34" s="75"/>
      <c r="J34" s="75"/>
      <c r="K34" s="75"/>
      <c r="L34" s="75"/>
      <c r="M34" s="75"/>
    </row>
    <row r="35" spans="6:16">
      <c r="F35" s="846"/>
      <c r="G35" s="846"/>
      <c r="H35" s="968"/>
      <c r="I35" s="75"/>
      <c r="J35" s="75"/>
      <c r="K35" s="75"/>
      <c r="L35" s="75"/>
      <c r="M35" s="75"/>
    </row>
  </sheetData>
  <mergeCells count="1">
    <mergeCell ref="A1:C1"/>
  </mergeCells>
  <pageMargins left="0.7" right="0.7" top="0.75" bottom="0.75" header="0.3" footer="0.3"/>
  <ignoredErrors>
    <ignoredError sqref="H6"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5" zoomScale="130" zoomScaleNormal="130" workbookViewId="0">
      <selection activeCell="A28" sqref="A28"/>
    </sheetView>
  </sheetViews>
  <sheetFormatPr defaultRowHeight="15"/>
  <cols>
    <col min="1" max="1" width="49.42578125" bestFit="1" customWidth="1"/>
    <col min="2" max="2" width="14.28515625" bestFit="1" customWidth="1"/>
    <col min="3" max="3" width="24.7109375" customWidth="1"/>
  </cols>
  <sheetData>
    <row r="1" spans="1:3" ht="26.25">
      <c r="A1" s="1146" t="s">
        <v>1247</v>
      </c>
      <c r="B1" s="1147"/>
      <c r="C1" s="1147"/>
    </row>
    <row r="2" spans="1:3" ht="15.75">
      <c r="A2" s="123" t="s">
        <v>1236</v>
      </c>
      <c r="B2" s="8"/>
      <c r="C2" s="8"/>
    </row>
    <row r="3" spans="1:3" ht="15.75">
      <c r="A3" s="123" t="s">
        <v>1385</v>
      </c>
      <c r="B3" s="8"/>
      <c r="C3" s="8"/>
    </row>
    <row r="4" spans="1:3" ht="15.75">
      <c r="A4" s="73"/>
      <c r="B4" s="8"/>
      <c r="C4" s="8"/>
    </row>
    <row r="5" spans="1:3" ht="31.5">
      <c r="A5" s="78" t="s">
        <v>692</v>
      </c>
      <c r="B5" s="78" t="s">
        <v>706</v>
      </c>
      <c r="C5" s="78" t="s">
        <v>1391</v>
      </c>
    </row>
    <row r="6" spans="1:3" ht="16.5" thickBot="1">
      <c r="A6" s="87"/>
      <c r="B6" s="94"/>
      <c r="C6" s="996"/>
    </row>
    <row r="7" spans="1:3" ht="15.75" thickBot="1">
      <c r="A7" s="103" t="s">
        <v>1254</v>
      </c>
      <c r="B7" s="100"/>
      <c r="C7" s="793"/>
    </row>
    <row r="8" spans="1:3">
      <c r="A8" s="80" t="s">
        <v>1246</v>
      </c>
      <c r="B8" s="90">
        <v>400</v>
      </c>
      <c r="C8" s="994"/>
    </row>
    <row r="9" spans="1:3" s="8" customFormat="1">
      <c r="A9" s="80" t="s">
        <v>1250</v>
      </c>
      <c r="B9" s="90">
        <v>300</v>
      </c>
      <c r="C9" s="994"/>
    </row>
    <row r="10" spans="1:3" s="8" customFormat="1">
      <c r="A10" s="80" t="s">
        <v>883</v>
      </c>
      <c r="B10" s="90">
        <v>1000</v>
      </c>
      <c r="C10" s="994"/>
    </row>
    <row r="11" spans="1:3" s="786" customFormat="1">
      <c r="A11" s="80" t="s">
        <v>1420</v>
      </c>
      <c r="B11" s="90">
        <v>600</v>
      </c>
      <c r="C11" s="994"/>
    </row>
    <row r="12" spans="1:3" s="8" customFormat="1" ht="15.75" thickBot="1">
      <c r="A12" s="80"/>
      <c r="B12" s="90"/>
      <c r="C12" s="994"/>
    </row>
    <row r="13" spans="1:3" ht="15.75" thickBot="1">
      <c r="A13" s="95" t="s">
        <v>768</v>
      </c>
      <c r="B13" s="97">
        <f>SUM(B8:B12)</f>
        <v>2300</v>
      </c>
      <c r="C13" s="993"/>
    </row>
    <row r="14" spans="1:3" ht="15.75" thickBot="1">
      <c r="A14" s="103" t="s">
        <v>1253</v>
      </c>
      <c r="B14" s="98"/>
      <c r="C14" s="99"/>
    </row>
    <row r="15" spans="1:3">
      <c r="A15" s="80" t="s">
        <v>974</v>
      </c>
      <c r="B15" s="90">
        <v>2000</v>
      </c>
      <c r="C15" s="994"/>
    </row>
    <row r="16" spans="1:3">
      <c r="A16" s="80" t="s">
        <v>1252</v>
      </c>
      <c r="B16" s="90">
        <v>3000</v>
      </c>
      <c r="C16" s="994"/>
    </row>
    <row r="17" spans="1:3" s="8" customFormat="1">
      <c r="A17" s="80" t="s">
        <v>1251</v>
      </c>
      <c r="B17" s="90">
        <v>700</v>
      </c>
      <c r="C17" s="994"/>
    </row>
    <row r="18" spans="1:3" s="8" customFormat="1">
      <c r="A18" s="80" t="s">
        <v>1256</v>
      </c>
      <c r="B18" s="90">
        <v>2000</v>
      </c>
      <c r="C18" s="994"/>
    </row>
    <row r="19" spans="1:3" ht="15.75" thickBot="1">
      <c r="A19" s="80" t="s">
        <v>1417</v>
      </c>
      <c r="B19" s="90">
        <v>5000</v>
      </c>
      <c r="C19" s="994"/>
    </row>
    <row r="20" spans="1:3" ht="15.75" thickBot="1">
      <c r="A20" s="95" t="s">
        <v>768</v>
      </c>
      <c r="B20" s="97">
        <f>SUM(B15:B19)</f>
        <v>12700</v>
      </c>
      <c r="C20" s="993"/>
    </row>
    <row r="21" spans="1:3" ht="15.75" thickBot="1">
      <c r="A21" s="106" t="s">
        <v>1238</v>
      </c>
      <c r="B21" s="98"/>
      <c r="C21" s="99" t="s">
        <v>1392</v>
      </c>
    </row>
    <row r="22" spans="1:3">
      <c r="A22" s="80" t="s">
        <v>1242</v>
      </c>
      <c r="B22" s="126">
        <v>600</v>
      </c>
      <c r="C22" s="993"/>
    </row>
    <row r="23" spans="1:3">
      <c r="A23" s="80" t="s">
        <v>1239</v>
      </c>
      <c r="B23" s="126">
        <v>481.56</v>
      </c>
      <c r="C23" s="994"/>
    </row>
    <row r="24" spans="1:3">
      <c r="A24" s="80" t="s">
        <v>1240</v>
      </c>
      <c r="B24" s="126">
        <v>3600</v>
      </c>
      <c r="C24" s="994"/>
    </row>
    <row r="25" spans="1:3">
      <c r="A25" s="80" t="s">
        <v>1241</v>
      </c>
      <c r="B25" s="126">
        <v>468</v>
      </c>
      <c r="C25" s="994"/>
    </row>
    <row r="26" spans="1:3">
      <c r="A26" s="80" t="s">
        <v>1255</v>
      </c>
      <c r="B26" s="126">
        <v>0</v>
      </c>
      <c r="C26" s="994"/>
    </row>
    <row r="27" spans="1:3" s="8" customFormat="1">
      <c r="A27" s="80" t="s">
        <v>1243</v>
      </c>
      <c r="B27" s="126">
        <v>124.2</v>
      </c>
      <c r="C27" s="1023" t="s">
        <v>1244</v>
      </c>
    </row>
    <row r="28" spans="1:3" s="8" customFormat="1">
      <c r="A28" s="80" t="s">
        <v>1245</v>
      </c>
      <c r="B28" s="126">
        <v>1000</v>
      </c>
      <c r="C28" s="994"/>
    </row>
    <row r="29" spans="1:3" ht="15.75" thickBot="1">
      <c r="A29" s="169"/>
      <c r="B29" s="171"/>
      <c r="C29" s="995"/>
    </row>
    <row r="30" spans="1:3" ht="15.75" thickBot="1">
      <c r="A30" s="997" t="s">
        <v>768</v>
      </c>
      <c r="B30" s="998">
        <f>SUM(B22:B29)</f>
        <v>6273.7599999999993</v>
      </c>
      <c r="C30" s="1024"/>
    </row>
    <row r="31" spans="1:3" ht="17.25" thickTop="1" thickBot="1">
      <c r="A31" s="132" t="s">
        <v>1248</v>
      </c>
      <c r="B31" s="134">
        <f>B13+B20</f>
        <v>15000</v>
      </c>
      <c r="C31" s="133"/>
    </row>
    <row r="32" spans="1:3" ht="15.75" thickTop="1"/>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4" workbookViewId="0">
      <selection activeCell="A28" sqref="A28"/>
    </sheetView>
  </sheetViews>
  <sheetFormatPr defaultColWidth="8.85546875" defaultRowHeight="15"/>
  <cols>
    <col min="1" max="1" width="22.42578125" style="773" customWidth="1"/>
    <col min="2" max="2" width="50.28515625" style="773" customWidth="1"/>
    <col min="3" max="3" width="16.28515625" style="773" hidden="1" customWidth="1"/>
    <col min="4" max="4" width="19" style="773" hidden="1" customWidth="1"/>
    <col min="5" max="5" width="19.140625" style="773" hidden="1" customWidth="1"/>
    <col min="6" max="6" width="17.85546875" style="773" hidden="1" customWidth="1"/>
    <col min="7" max="7" width="25.28515625" style="772" customWidth="1"/>
    <col min="8" max="8" width="19.42578125" style="773" customWidth="1"/>
    <col min="9" max="9" width="18.140625" style="773" customWidth="1"/>
    <col min="10" max="10" width="35.42578125" style="774" customWidth="1"/>
    <col min="11" max="16384" width="8.85546875" style="773"/>
  </cols>
  <sheetData>
    <row r="1" spans="1:10" ht="23.25">
      <c r="A1" s="848" t="s">
        <v>903</v>
      </c>
      <c r="B1" s="849"/>
      <c r="C1" s="849"/>
      <c r="D1" s="849"/>
      <c r="E1" s="849"/>
      <c r="F1" s="849"/>
      <c r="G1" s="884"/>
      <c r="H1" s="890"/>
      <c r="I1" s="890"/>
      <c r="J1" s="786"/>
    </row>
    <row r="2" spans="1:10">
      <c r="A2" s="851" t="s">
        <v>904</v>
      </c>
      <c r="B2" s="786"/>
      <c r="C2" s="786"/>
      <c r="D2" s="786"/>
      <c r="E2" s="786"/>
      <c r="F2" s="786"/>
      <c r="G2" s="884"/>
      <c r="H2" s="890"/>
      <c r="I2" s="890"/>
      <c r="J2" s="786"/>
    </row>
    <row r="3" spans="1:10">
      <c r="A3" s="851" t="s">
        <v>1353</v>
      </c>
      <c r="B3" s="786"/>
      <c r="C3" s="786"/>
      <c r="D3" s="786"/>
      <c r="E3" s="786"/>
      <c r="F3" s="786"/>
      <c r="G3" s="884"/>
      <c r="H3" s="890"/>
      <c r="I3" s="890"/>
      <c r="J3" s="786"/>
    </row>
    <row r="4" spans="1:10" ht="15.75" thickBot="1">
      <c r="A4" s="851"/>
      <c r="B4" s="786"/>
      <c r="C4" s="786"/>
      <c r="D4" s="786"/>
      <c r="E4" s="786"/>
      <c r="F4" s="786"/>
      <c r="G4" s="884"/>
      <c r="H4" s="890"/>
      <c r="I4" s="890"/>
      <c r="J4" s="786"/>
    </row>
    <row r="5" spans="1:10" ht="30.75" thickBot="1">
      <c r="A5" s="799" t="s">
        <v>3</v>
      </c>
      <c r="B5" s="800" t="s">
        <v>547</v>
      </c>
      <c r="C5" s="801" t="s">
        <v>905</v>
      </c>
      <c r="D5" s="797" t="s">
        <v>902</v>
      </c>
      <c r="E5" s="798" t="s">
        <v>886</v>
      </c>
      <c r="F5" s="852" t="s">
        <v>887</v>
      </c>
      <c r="G5" s="879" t="s">
        <v>1348</v>
      </c>
      <c r="H5" s="885" t="s">
        <v>1349</v>
      </c>
      <c r="I5" s="891" t="s">
        <v>1350</v>
      </c>
      <c r="J5" s="786"/>
    </row>
    <row r="6" spans="1:10">
      <c r="A6" s="802" t="s">
        <v>888</v>
      </c>
      <c r="B6" s="853" t="s">
        <v>889</v>
      </c>
      <c r="C6" s="1184">
        <v>15371.88</v>
      </c>
      <c r="D6" s="854">
        <v>2104.3200000000002</v>
      </c>
      <c r="E6" s="855">
        <v>2500</v>
      </c>
      <c r="F6" s="1186">
        <v>19976.2</v>
      </c>
      <c r="G6" s="880">
        <v>2500</v>
      </c>
      <c r="H6" s="886">
        <v>2500</v>
      </c>
      <c r="I6" s="1188">
        <v>14500</v>
      </c>
      <c r="J6" s="850"/>
    </row>
    <row r="7" spans="1:10">
      <c r="A7" s="803" t="s">
        <v>890</v>
      </c>
      <c r="B7" s="856" t="s">
        <v>891</v>
      </c>
      <c r="C7" s="1185"/>
      <c r="D7" s="857">
        <v>2260.5</v>
      </c>
      <c r="E7" s="858">
        <v>2500</v>
      </c>
      <c r="F7" s="1186"/>
      <c r="G7" s="881">
        <v>2500</v>
      </c>
      <c r="H7" s="887">
        <v>3000</v>
      </c>
      <c r="I7" s="1188"/>
      <c r="J7" s="999"/>
    </row>
    <row r="8" spans="1:10">
      <c r="A8" s="894" t="s">
        <v>892</v>
      </c>
      <c r="B8" s="895" t="s">
        <v>1397</v>
      </c>
      <c r="C8" s="1185"/>
      <c r="D8" s="857">
        <v>7318.56</v>
      </c>
      <c r="E8" s="858">
        <v>10000</v>
      </c>
      <c r="F8" s="1187"/>
      <c r="G8" s="881">
        <v>2000</v>
      </c>
      <c r="H8" s="887">
        <v>2000</v>
      </c>
      <c r="I8" s="1189"/>
      <c r="J8" s="999"/>
    </row>
    <row r="9" spans="1:10" ht="30">
      <c r="A9" s="894" t="s">
        <v>1375</v>
      </c>
      <c r="B9" s="895" t="s">
        <v>1393</v>
      </c>
      <c r="C9" s="847">
        <v>0</v>
      </c>
      <c r="D9" s="857">
        <v>0</v>
      </c>
      <c r="E9" s="858">
        <v>0</v>
      </c>
      <c r="F9" s="859">
        <v>0</v>
      </c>
      <c r="G9" s="881">
        <v>2000</v>
      </c>
      <c r="H9" s="887">
        <v>0</v>
      </c>
      <c r="I9" s="896">
        <f>G9</f>
        <v>2000</v>
      </c>
      <c r="J9" s="999"/>
    </row>
    <row r="10" spans="1:10">
      <c r="A10" s="894" t="s">
        <v>893</v>
      </c>
      <c r="B10" s="895"/>
      <c r="C10" s="847">
        <v>1371.29</v>
      </c>
      <c r="D10" s="857">
        <v>1388.42</v>
      </c>
      <c r="E10" s="858">
        <v>1422</v>
      </c>
      <c r="F10" s="860">
        <v>4181.71</v>
      </c>
      <c r="G10" s="881">
        <v>1388.42</v>
      </c>
      <c r="H10" s="887">
        <v>1422</v>
      </c>
      <c r="I10" s="892">
        <v>2810.42</v>
      </c>
      <c r="J10" s="999"/>
    </row>
    <row r="11" spans="1:10" ht="30">
      <c r="A11" s="894" t="s">
        <v>894</v>
      </c>
      <c r="B11" s="895" t="s">
        <v>1394</v>
      </c>
      <c r="C11" s="847">
        <v>0</v>
      </c>
      <c r="D11" s="857">
        <v>168.92</v>
      </c>
      <c r="E11" s="858">
        <v>2900</v>
      </c>
      <c r="F11" s="860">
        <v>3068.92</v>
      </c>
      <c r="G11" s="881">
        <v>500</v>
      </c>
      <c r="H11" s="887">
        <v>5000</v>
      </c>
      <c r="I11" s="892">
        <v>5500</v>
      </c>
      <c r="J11" s="999"/>
    </row>
    <row r="12" spans="1:10">
      <c r="A12" s="894" t="s">
        <v>895</v>
      </c>
      <c r="B12" s="895"/>
      <c r="C12" s="847">
        <v>80</v>
      </c>
      <c r="D12" s="857">
        <v>120</v>
      </c>
      <c r="E12" s="858">
        <v>10</v>
      </c>
      <c r="F12" s="860">
        <v>210</v>
      </c>
      <c r="G12" s="881">
        <v>120</v>
      </c>
      <c r="H12" s="887">
        <v>150</v>
      </c>
      <c r="I12" s="892">
        <v>270</v>
      </c>
      <c r="J12" s="999"/>
    </row>
    <row r="13" spans="1:10" ht="30">
      <c r="A13" s="803" t="s">
        <v>896</v>
      </c>
      <c r="B13" s="856" t="s">
        <v>1351</v>
      </c>
      <c r="C13" s="847">
        <v>450</v>
      </c>
      <c r="D13" s="857">
        <v>862.31</v>
      </c>
      <c r="E13" s="858">
        <v>500</v>
      </c>
      <c r="F13" s="860">
        <v>1812.31</v>
      </c>
      <c r="G13" s="881">
        <v>0</v>
      </c>
      <c r="H13" s="887">
        <v>0</v>
      </c>
      <c r="I13" s="892">
        <v>0</v>
      </c>
      <c r="J13" s="786"/>
    </row>
    <row r="14" spans="1:10">
      <c r="A14" s="803" t="s">
        <v>775</v>
      </c>
      <c r="B14" s="856" t="s">
        <v>1395</v>
      </c>
      <c r="C14" s="847">
        <v>550</v>
      </c>
      <c r="D14" s="857">
        <v>0</v>
      </c>
      <c r="E14" s="861">
        <v>0</v>
      </c>
      <c r="F14" s="860">
        <v>550</v>
      </c>
      <c r="G14" s="881">
        <v>0</v>
      </c>
      <c r="H14" s="888">
        <v>0</v>
      </c>
      <c r="I14" s="892">
        <v>0</v>
      </c>
      <c r="J14" s="786"/>
    </row>
    <row r="15" spans="1:10" ht="30">
      <c r="A15" s="803" t="s">
        <v>897</v>
      </c>
      <c r="B15" s="856" t="s">
        <v>1352</v>
      </c>
      <c r="C15" s="847">
        <v>5757.48</v>
      </c>
      <c r="D15" s="857">
        <v>0</v>
      </c>
      <c r="E15" s="858">
        <v>0</v>
      </c>
      <c r="F15" s="860">
        <v>5757.48</v>
      </c>
      <c r="G15" s="881">
        <v>0</v>
      </c>
      <c r="H15" s="887">
        <v>0</v>
      </c>
      <c r="I15" s="892">
        <v>0</v>
      </c>
      <c r="J15" s="786"/>
    </row>
    <row r="16" spans="1:10">
      <c r="A16" s="894" t="s">
        <v>898</v>
      </c>
      <c r="B16" s="895" t="s">
        <v>1396</v>
      </c>
      <c r="C16" s="847">
        <v>15</v>
      </c>
      <c r="D16" s="857">
        <v>506.23</v>
      </c>
      <c r="E16" s="858">
        <v>300</v>
      </c>
      <c r="F16" s="860">
        <v>821.23</v>
      </c>
      <c r="G16" s="881">
        <v>75</v>
      </c>
      <c r="H16" s="887">
        <v>75</v>
      </c>
      <c r="I16" s="892">
        <v>150</v>
      </c>
      <c r="J16" s="999"/>
    </row>
    <row r="17" spans="1:10">
      <c r="A17" s="803" t="s">
        <v>702</v>
      </c>
      <c r="B17" s="856" t="s">
        <v>899</v>
      </c>
      <c r="C17" s="847">
        <v>50</v>
      </c>
      <c r="D17" s="857">
        <v>0</v>
      </c>
      <c r="E17" s="858">
        <v>0</v>
      </c>
      <c r="F17" s="860">
        <v>50</v>
      </c>
      <c r="G17" s="881">
        <v>0</v>
      </c>
      <c r="H17" s="887">
        <v>0</v>
      </c>
      <c r="I17" s="892">
        <v>0</v>
      </c>
      <c r="J17" s="786"/>
    </row>
    <row r="18" spans="1:10" ht="45">
      <c r="A18" s="803" t="s">
        <v>900</v>
      </c>
      <c r="B18" s="856" t="s">
        <v>1023</v>
      </c>
      <c r="C18" s="847">
        <v>0</v>
      </c>
      <c r="D18" s="857">
        <v>9201.5499999999993</v>
      </c>
      <c r="E18" s="858">
        <v>-9201.5499999999993</v>
      </c>
      <c r="F18" s="860">
        <v>0</v>
      </c>
      <c r="G18" s="881">
        <v>9201.5499999999993</v>
      </c>
      <c r="H18" s="887"/>
      <c r="I18" s="892">
        <f>SUM(G18:H18)</f>
        <v>9201.5499999999993</v>
      </c>
      <c r="J18" s="786"/>
    </row>
    <row r="19" spans="1:10">
      <c r="A19" s="862" t="s">
        <v>1376</v>
      </c>
      <c r="B19" s="863"/>
      <c r="C19" s="864"/>
      <c r="D19" s="865"/>
      <c r="E19" s="861"/>
      <c r="F19" s="866">
        <v>0</v>
      </c>
      <c r="G19" s="882">
        <v>0</v>
      </c>
      <c r="H19" s="888">
        <v>0</v>
      </c>
      <c r="I19" s="892">
        <v>0</v>
      </c>
      <c r="J19" s="786"/>
    </row>
    <row r="20" spans="1:10" ht="15.75" thickBot="1">
      <c r="A20" s="867" t="s">
        <v>550</v>
      </c>
      <c r="B20" s="868"/>
      <c r="C20" s="869">
        <v>23645.649999999998</v>
      </c>
      <c r="D20" s="870">
        <v>23930.809999999998</v>
      </c>
      <c r="E20" s="871">
        <v>10930.45</v>
      </c>
      <c r="F20" s="872">
        <v>58506.909999999989</v>
      </c>
      <c r="G20" s="883">
        <f>SUM(G6:G19)</f>
        <v>20284.97</v>
      </c>
      <c r="H20" s="889">
        <f>SUM(H6:H19)</f>
        <v>14147</v>
      </c>
      <c r="I20" s="893">
        <f>SUM(G20:H20)</f>
        <v>34431.97</v>
      </c>
      <c r="J20" s="786"/>
    </row>
    <row r="21" spans="1:10" ht="15.75" thickBot="1">
      <c r="A21" s="873" t="s">
        <v>1354</v>
      </c>
      <c r="B21" s="874"/>
      <c r="C21" s="875"/>
      <c r="D21" s="876" t="s">
        <v>901</v>
      </c>
      <c r="E21" s="875"/>
      <c r="F21" s="877">
        <v>13993.090000000011</v>
      </c>
      <c r="G21" s="1000"/>
      <c r="H21" s="1001"/>
      <c r="I21" s="1002"/>
      <c r="J21" s="786"/>
    </row>
    <row r="22" spans="1:10">
      <c r="A22" s="786"/>
      <c r="B22" s="786"/>
      <c r="C22" s="786"/>
      <c r="D22" s="786"/>
      <c r="E22" s="786"/>
      <c r="F22" s="786"/>
      <c r="G22" s="786"/>
      <c r="H22" s="786"/>
      <c r="I22" s="786"/>
      <c r="J22" s="878"/>
    </row>
  </sheetData>
  <mergeCells count="3">
    <mergeCell ref="C6:C8"/>
    <mergeCell ref="F6:F8"/>
    <mergeCell ref="I6:I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opLeftCell="A22" workbookViewId="0">
      <selection activeCell="A28" sqref="A28"/>
    </sheetView>
  </sheetViews>
  <sheetFormatPr defaultColWidth="8.85546875" defaultRowHeight="15"/>
  <cols>
    <col min="1" max="1" width="39.28515625" style="8" bestFit="1" customWidth="1"/>
    <col min="2" max="2" width="18.42578125" style="8" customWidth="1"/>
    <col min="3" max="3" width="12.28515625" style="8" customWidth="1"/>
    <col min="4" max="5" width="8.85546875" style="8"/>
    <col min="6" max="6" width="11.140625" style="8" bestFit="1" customWidth="1"/>
    <col min="7" max="7" width="13.28515625" style="8" bestFit="1" customWidth="1"/>
    <col min="8" max="16384" width="8.85546875" style="8"/>
  </cols>
  <sheetData>
    <row r="1" spans="1:3" ht="15.75" thickBot="1">
      <c r="A1" s="391" t="s">
        <v>1123</v>
      </c>
      <c r="B1" s="392"/>
      <c r="C1" s="392"/>
    </row>
    <row r="2" spans="1:3" ht="15.75" thickBot="1">
      <c r="A2" s="391" t="s">
        <v>1124</v>
      </c>
      <c r="B2" s="393" t="s">
        <v>1125</v>
      </c>
      <c r="C2" s="394">
        <v>1336.75</v>
      </c>
    </row>
    <row r="3" spans="1:3" ht="15.75" thickBot="1">
      <c r="A3" s="391"/>
      <c r="B3" s="393" t="s">
        <v>1126</v>
      </c>
      <c r="C3" s="395">
        <v>0.1</v>
      </c>
    </row>
    <row r="4" spans="1:3" ht="15.75" thickBot="1">
      <c r="A4" s="391"/>
      <c r="B4" s="396"/>
      <c r="C4" s="396"/>
    </row>
    <row r="5" spans="1:3" ht="15.75" thickBot="1">
      <c r="A5" s="397" t="s">
        <v>1026</v>
      </c>
      <c r="B5" s="398"/>
      <c r="C5" s="399"/>
    </row>
    <row r="6" spans="1:3" ht="15.75" thickBot="1">
      <c r="A6" s="302">
        <v>12</v>
      </c>
      <c r="B6" s="400">
        <v>43625</v>
      </c>
      <c r="C6" s="357">
        <f>+C$2*0.5</f>
        <v>668.375</v>
      </c>
    </row>
    <row r="7" spans="1:3" ht="15.75" thickBot="1">
      <c r="A7" s="302">
        <v>13</v>
      </c>
      <c r="B7" s="400">
        <f>+B6+14</f>
        <v>43639</v>
      </c>
      <c r="C7" s="357">
        <f t="shared" ref="C7:C31" si="0">+C$2</f>
        <v>1336.75</v>
      </c>
    </row>
    <row r="8" spans="1:3" ht="15.75" thickBot="1">
      <c r="A8" s="302">
        <v>14</v>
      </c>
      <c r="B8" s="400">
        <f t="shared" ref="B8:B32" si="1">+B7+14</f>
        <v>43653</v>
      </c>
      <c r="C8" s="357">
        <f t="shared" si="0"/>
        <v>1336.75</v>
      </c>
    </row>
    <row r="9" spans="1:3" ht="15.75" thickBot="1">
      <c r="A9" s="302">
        <v>15</v>
      </c>
      <c r="B9" s="400">
        <f t="shared" si="1"/>
        <v>43667</v>
      </c>
      <c r="C9" s="357">
        <f t="shared" si="0"/>
        <v>1336.75</v>
      </c>
    </row>
    <row r="10" spans="1:3" ht="15.75" thickBot="1">
      <c r="A10" s="302">
        <v>16</v>
      </c>
      <c r="B10" s="400">
        <f t="shared" si="1"/>
        <v>43681</v>
      </c>
      <c r="C10" s="357">
        <f t="shared" si="0"/>
        <v>1336.75</v>
      </c>
    </row>
    <row r="11" spans="1:3" ht="15.75" thickBot="1">
      <c r="A11" s="302">
        <v>17</v>
      </c>
      <c r="B11" s="400">
        <f t="shared" si="1"/>
        <v>43695</v>
      </c>
      <c r="C11" s="357">
        <f t="shared" si="0"/>
        <v>1336.75</v>
      </c>
    </row>
    <row r="12" spans="1:3" ht="15.75" thickBot="1">
      <c r="A12" s="302">
        <v>18</v>
      </c>
      <c r="B12" s="400">
        <f t="shared" si="1"/>
        <v>43709</v>
      </c>
      <c r="C12" s="357">
        <f t="shared" si="0"/>
        <v>1336.75</v>
      </c>
    </row>
    <row r="13" spans="1:3" ht="15.75" thickBot="1">
      <c r="A13" s="302">
        <v>19</v>
      </c>
      <c r="B13" s="400">
        <f t="shared" si="1"/>
        <v>43723</v>
      </c>
      <c r="C13" s="357">
        <f t="shared" si="0"/>
        <v>1336.75</v>
      </c>
    </row>
    <row r="14" spans="1:3" ht="15.75" thickBot="1">
      <c r="A14" s="302">
        <v>20</v>
      </c>
      <c r="B14" s="400">
        <f t="shared" si="1"/>
        <v>43737</v>
      </c>
      <c r="C14" s="357">
        <f t="shared" si="0"/>
        <v>1336.75</v>
      </c>
    </row>
    <row r="15" spans="1:3" ht="15.75" thickBot="1">
      <c r="A15" s="302">
        <v>21</v>
      </c>
      <c r="B15" s="400">
        <f t="shared" si="1"/>
        <v>43751</v>
      </c>
      <c r="C15" s="357">
        <f t="shared" si="0"/>
        <v>1336.75</v>
      </c>
    </row>
    <row r="16" spans="1:3" ht="15.75" thickBot="1">
      <c r="A16" s="302">
        <v>22</v>
      </c>
      <c r="B16" s="400">
        <f t="shared" si="1"/>
        <v>43765</v>
      </c>
      <c r="C16" s="357">
        <f t="shared" si="0"/>
        <v>1336.75</v>
      </c>
    </row>
    <row r="17" spans="1:3" ht="15.75" thickBot="1">
      <c r="A17" s="302">
        <v>23</v>
      </c>
      <c r="B17" s="400">
        <f t="shared" si="1"/>
        <v>43779</v>
      </c>
      <c r="C17" s="357">
        <f t="shared" si="0"/>
        <v>1336.75</v>
      </c>
    </row>
    <row r="18" spans="1:3" ht="15.75" thickBot="1">
      <c r="A18" s="302">
        <v>24</v>
      </c>
      <c r="B18" s="400">
        <f t="shared" si="1"/>
        <v>43793</v>
      </c>
      <c r="C18" s="357">
        <f t="shared" si="0"/>
        <v>1336.75</v>
      </c>
    </row>
    <row r="19" spans="1:3" ht="15.75" thickBot="1">
      <c r="A19" s="302">
        <v>25</v>
      </c>
      <c r="B19" s="400">
        <f t="shared" si="1"/>
        <v>43807</v>
      </c>
      <c r="C19" s="357">
        <f t="shared" si="0"/>
        <v>1336.75</v>
      </c>
    </row>
    <row r="20" spans="1:3" ht="15.75" thickBot="1">
      <c r="A20" s="302">
        <v>26</v>
      </c>
      <c r="B20" s="400">
        <f t="shared" si="1"/>
        <v>43821</v>
      </c>
      <c r="C20" s="357">
        <f t="shared" si="0"/>
        <v>1336.75</v>
      </c>
    </row>
    <row r="21" spans="1:3" ht="15.75" thickBot="1">
      <c r="A21" s="302">
        <v>1</v>
      </c>
      <c r="B21" s="400">
        <f t="shared" si="1"/>
        <v>43835</v>
      </c>
      <c r="C21" s="357">
        <f t="shared" si="0"/>
        <v>1336.75</v>
      </c>
    </row>
    <row r="22" spans="1:3" ht="15.75" thickBot="1">
      <c r="A22" s="302">
        <v>2</v>
      </c>
      <c r="B22" s="400">
        <f t="shared" si="1"/>
        <v>43849</v>
      </c>
      <c r="C22" s="357">
        <f t="shared" si="0"/>
        <v>1336.75</v>
      </c>
    </row>
    <row r="23" spans="1:3" ht="15.75" thickBot="1">
      <c r="A23" s="302">
        <v>3</v>
      </c>
      <c r="B23" s="400">
        <f t="shared" si="1"/>
        <v>43863</v>
      </c>
      <c r="C23" s="357">
        <f t="shared" si="0"/>
        <v>1336.75</v>
      </c>
    </row>
    <row r="24" spans="1:3" ht="15.75" thickBot="1">
      <c r="A24" s="302">
        <v>4</v>
      </c>
      <c r="B24" s="400">
        <f t="shared" si="1"/>
        <v>43877</v>
      </c>
      <c r="C24" s="357">
        <f t="shared" si="0"/>
        <v>1336.75</v>
      </c>
    </row>
    <row r="25" spans="1:3" ht="15.75" thickBot="1">
      <c r="A25" s="302">
        <v>5</v>
      </c>
      <c r="B25" s="400">
        <f t="shared" si="1"/>
        <v>43891</v>
      </c>
      <c r="C25" s="357">
        <f t="shared" si="0"/>
        <v>1336.75</v>
      </c>
    </row>
    <row r="26" spans="1:3" ht="15.75" thickBot="1">
      <c r="A26" s="302">
        <v>6</v>
      </c>
      <c r="B26" s="400">
        <f t="shared" si="1"/>
        <v>43905</v>
      </c>
      <c r="C26" s="357">
        <f t="shared" si="0"/>
        <v>1336.75</v>
      </c>
    </row>
    <row r="27" spans="1:3" ht="15.75" thickBot="1">
      <c r="A27" s="302">
        <v>7</v>
      </c>
      <c r="B27" s="400">
        <f t="shared" si="1"/>
        <v>43919</v>
      </c>
      <c r="C27" s="357">
        <f t="shared" si="0"/>
        <v>1336.75</v>
      </c>
    </row>
    <row r="28" spans="1:3" ht="15.75" thickBot="1">
      <c r="A28" s="302">
        <v>8</v>
      </c>
      <c r="B28" s="400">
        <f t="shared" si="1"/>
        <v>43933</v>
      </c>
      <c r="C28" s="357">
        <f t="shared" si="0"/>
        <v>1336.75</v>
      </c>
    </row>
    <row r="29" spans="1:3" ht="15.75" thickBot="1">
      <c r="A29" s="302">
        <v>9</v>
      </c>
      <c r="B29" s="400">
        <f t="shared" si="1"/>
        <v>43947</v>
      </c>
      <c r="C29" s="357">
        <f t="shared" si="0"/>
        <v>1336.75</v>
      </c>
    </row>
    <row r="30" spans="1:3" ht="15.75" thickBot="1">
      <c r="A30" s="302">
        <v>10</v>
      </c>
      <c r="B30" s="400">
        <f t="shared" si="1"/>
        <v>43961</v>
      </c>
      <c r="C30" s="357">
        <f t="shared" si="0"/>
        <v>1336.75</v>
      </c>
    </row>
    <row r="31" spans="1:3" ht="15.75" thickBot="1">
      <c r="A31" s="302">
        <v>11</v>
      </c>
      <c r="B31" s="400">
        <f t="shared" si="1"/>
        <v>43975</v>
      </c>
      <c r="C31" s="357">
        <f t="shared" si="0"/>
        <v>1336.75</v>
      </c>
    </row>
    <row r="32" spans="1:3" ht="15.75" thickBot="1">
      <c r="A32" s="301">
        <v>12</v>
      </c>
      <c r="B32" s="400">
        <f t="shared" si="1"/>
        <v>43989</v>
      </c>
      <c r="C32" s="357">
        <f>+C$2*0.5</f>
        <v>668.375</v>
      </c>
    </row>
    <row r="33" spans="1:4" ht="15.75" thickBot="1">
      <c r="A33" s="304" t="s">
        <v>1027</v>
      </c>
      <c r="B33" s="305"/>
      <c r="C33" s="366">
        <f t="shared" ref="C33" si="2">SUM(C6:C32)</f>
        <v>34755.5</v>
      </c>
      <c r="D33" s="8" t="s">
        <v>1131</v>
      </c>
    </row>
    <row r="34" spans="1:4" ht="15.75" thickBot="1">
      <c r="A34" s="302" t="s">
        <v>1025</v>
      </c>
      <c r="B34" s="401">
        <v>0.1</v>
      </c>
      <c r="C34" s="365">
        <f>+C33*B34</f>
        <v>3475.55</v>
      </c>
      <c r="D34" s="8" t="s">
        <v>1132</v>
      </c>
    </row>
    <row r="35" spans="1:4" ht="15.75" thickBot="1">
      <c r="A35" s="304" t="s">
        <v>768</v>
      </c>
      <c r="B35" s="304"/>
      <c r="C35" s="366">
        <f>C33+C34</f>
        <v>38231.050000000003</v>
      </c>
    </row>
    <row r="36" spans="1:4" ht="15.75" thickBot="1">
      <c r="A36" s="302" t="s">
        <v>1028</v>
      </c>
      <c r="B36" s="401">
        <v>0.04</v>
      </c>
      <c r="C36" s="365">
        <f>+C35*B36</f>
        <v>1529.2420000000002</v>
      </c>
      <c r="D36" s="8" t="s">
        <v>1131</v>
      </c>
    </row>
    <row r="37" spans="1:4" ht="15.75" thickBot="1">
      <c r="A37" s="306"/>
      <c r="B37" s="307"/>
      <c r="C37" s="367">
        <f t="shared" ref="C37" si="3">C35+C36</f>
        <v>39760.292000000001</v>
      </c>
    </row>
    <row r="38" spans="1:4" ht="16.5" thickTop="1" thickBot="1">
      <c r="A38" s="299"/>
      <c r="B38" s="300"/>
      <c r="C38" s="364"/>
    </row>
    <row r="39" spans="1:4" ht="15.75" thickBot="1">
      <c r="A39" s="304" t="s">
        <v>1027</v>
      </c>
      <c r="B39" s="303" t="s">
        <v>1405</v>
      </c>
      <c r="C39" s="357">
        <f>+C2*1.02</f>
        <v>1363.4850000000001</v>
      </c>
      <c r="D39" s="8" t="s">
        <v>1131</v>
      </c>
    </row>
    <row r="40" spans="1:4" ht="15.75" thickBot="1">
      <c r="A40" s="302" t="s">
        <v>1025</v>
      </c>
      <c r="B40" s="401">
        <v>0.1</v>
      </c>
      <c r="C40" s="365">
        <f>+C39*B40</f>
        <v>136.34850000000003</v>
      </c>
      <c r="D40" s="8" t="s">
        <v>1132</v>
      </c>
    </row>
    <row r="41" spans="1:4" ht="15.75" thickBot="1">
      <c r="A41" s="304" t="s">
        <v>768</v>
      </c>
      <c r="B41" s="304"/>
      <c r="C41" s="366">
        <f>C39+C40</f>
        <v>1499.8335000000002</v>
      </c>
    </row>
    <row r="42" spans="1:4" ht="15.75" thickBot="1">
      <c r="A42" s="302" t="s">
        <v>1028</v>
      </c>
      <c r="B42" s="401">
        <v>0.04</v>
      </c>
      <c r="C42" s="365">
        <f>+C41*B42</f>
        <v>59.993340000000011</v>
      </c>
      <c r="D42" s="8" t="s">
        <v>1131</v>
      </c>
    </row>
    <row r="43" spans="1:4" ht="15.75" thickBot="1">
      <c r="A43" s="306"/>
      <c r="B43" s="307"/>
      <c r="C43" s="367">
        <f t="shared" ref="C43" si="4">C41+C42</f>
        <v>1559.8268400000002</v>
      </c>
    </row>
    <row r="44" spans="1:4" ht="16.5" thickTop="1" thickBot="1">
      <c r="A44" s="299"/>
      <c r="B44" s="300"/>
      <c r="C44" s="364"/>
    </row>
    <row r="45" spans="1:4" ht="15.75" thickBot="1">
      <c r="A45" s="299" t="s">
        <v>1029</v>
      </c>
      <c r="B45" s="300"/>
      <c r="C45" s="298">
        <f>+C36+C33+C39+C42</f>
        <v>37708.22034</v>
      </c>
    </row>
    <row r="46" spans="1:4" ht="15.75" thickBot="1">
      <c r="A46" s="402" t="s">
        <v>1030</v>
      </c>
      <c r="B46" s="402"/>
      <c r="C46" s="403">
        <f>+C45*8</f>
        <v>301665.76272</v>
      </c>
    </row>
    <row r="47" spans="1:4" ht="15.75" thickBot="1">
      <c r="A47" s="299" t="s">
        <v>1129</v>
      </c>
      <c r="B47" s="300"/>
      <c r="C47" s="298">
        <f>+C34+C40</f>
        <v>3611.8985000000002</v>
      </c>
    </row>
    <row r="48" spans="1:4" ht="15.75" thickBot="1">
      <c r="A48" s="402" t="s">
        <v>1130</v>
      </c>
      <c r="B48" s="402"/>
      <c r="C48" s="403">
        <f>+C47*8</f>
        <v>28895.188000000002</v>
      </c>
    </row>
    <row r="49" spans="1:7" ht="15.75" thickBot="1">
      <c r="A49" s="299" t="s">
        <v>1134</v>
      </c>
      <c r="B49" s="300"/>
      <c r="C49" s="298">
        <f>+C45+C47</f>
        <v>41320.118840000003</v>
      </c>
    </row>
    <row r="50" spans="1:7" ht="16.5" thickTop="1" thickBot="1">
      <c r="A50" s="412" t="s">
        <v>1133</v>
      </c>
      <c r="B50" s="412"/>
      <c r="C50" s="413">
        <f>+C46+C48</f>
        <v>330560.95072000002</v>
      </c>
      <c r="D50" s="414"/>
    </row>
    <row r="51" spans="1:7" ht="16.5" thickTop="1" thickBot="1">
      <c r="A51" s="299"/>
      <c r="B51" s="300"/>
      <c r="C51" s="300"/>
    </row>
    <row r="52" spans="1:7" ht="15.75" thickBot="1">
      <c r="A52" s="308" t="s">
        <v>1031</v>
      </c>
      <c r="B52" s="309" t="s">
        <v>1040</v>
      </c>
      <c r="C52" s="308"/>
    </row>
    <row r="53" spans="1:7" ht="15.75" thickBot="1">
      <c r="A53" s="310" t="s">
        <v>1032</v>
      </c>
      <c r="B53" s="411">
        <v>6.9999999999999999E-4</v>
      </c>
      <c r="C53" s="361">
        <f>+C$50*$B53</f>
        <v>231.39266550400001</v>
      </c>
    </row>
    <row r="54" spans="1:7" ht="15.75" thickBot="1">
      <c r="A54" s="310" t="s">
        <v>1127</v>
      </c>
      <c r="B54" s="411">
        <v>6.7999999999999996E-3</v>
      </c>
      <c r="C54" s="361">
        <f>+C$50*$B54</f>
        <v>2247.8144648960001</v>
      </c>
    </row>
    <row r="55" spans="1:7" ht="15.75" thickBot="1">
      <c r="A55" s="310" t="s">
        <v>1033</v>
      </c>
      <c r="B55" s="404">
        <v>1.7500000000000002E-2</v>
      </c>
      <c r="C55" s="361">
        <f>+C$50*$B55</f>
        <v>5784.8166376000008</v>
      </c>
    </row>
    <row r="56" spans="1:7" ht="15.75" thickBot="1">
      <c r="A56" s="310" t="s">
        <v>1034</v>
      </c>
      <c r="B56" s="311">
        <v>7.3600000000000002E-3</v>
      </c>
      <c r="C56" s="361">
        <f>+C$50*$B56</f>
        <v>2432.9285972992002</v>
      </c>
      <c r="G56" s="405" t="s">
        <v>1075</v>
      </c>
    </row>
    <row r="57" spans="1:7" ht="15.75" thickBot="1">
      <c r="A57" s="310" t="s">
        <v>1035</v>
      </c>
      <c r="B57" s="406">
        <v>1.9199999999999998E-2</v>
      </c>
      <c r="C57" s="361">
        <f>+C$50*$B57</f>
        <v>6346.7702538240001</v>
      </c>
      <c r="F57" s="8" t="s">
        <v>1128</v>
      </c>
      <c r="G57" s="407">
        <v>1337000</v>
      </c>
    </row>
    <row r="58" spans="1:7" ht="15.75" thickBot="1">
      <c r="A58" s="312" t="s">
        <v>1036</v>
      </c>
      <c r="B58" s="313" t="s">
        <v>1037</v>
      </c>
      <c r="C58" s="362"/>
      <c r="F58" s="408" t="s">
        <v>1042</v>
      </c>
      <c r="G58" s="409">
        <f>(G57-1000000)/4000000*0.0256+0.017</f>
        <v>1.9156800000000002E-2</v>
      </c>
    </row>
    <row r="59" spans="1:7" ht="15.75" thickBot="1">
      <c r="A59" s="310" t="s">
        <v>1038</v>
      </c>
      <c r="B59" s="410">
        <v>5.5500000000000001E-2</v>
      </c>
      <c r="C59" s="363">
        <f>(C$50-(3500*8))*$B59</f>
        <v>16792.132764960003</v>
      </c>
      <c r="G59" s="407"/>
    </row>
    <row r="60" spans="1:7" ht="15.75" thickBot="1">
      <c r="A60" s="314" t="s">
        <v>1039</v>
      </c>
      <c r="B60" s="315" t="s">
        <v>1040</v>
      </c>
      <c r="C60" s="360">
        <f>SUM(C53:C59)</f>
        <v>33835.855384083203</v>
      </c>
      <c r="G60" s="407">
        <f>+G57*G58</f>
        <v>25612.641600000003</v>
      </c>
    </row>
  </sheetData>
  <pageMargins left="0.70866141732283472" right="0.70866141732283472" top="0.74803149606299213" bottom="0.74803149606299213" header="0.31496062992125984" footer="0.31496062992125984"/>
  <pageSetup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zoomScale="110" zoomScaleNormal="110" workbookViewId="0">
      <selection activeCell="A28" sqref="A28"/>
    </sheetView>
  </sheetViews>
  <sheetFormatPr defaultRowHeight="14.25"/>
  <cols>
    <col min="1" max="1" width="9.140625" style="222"/>
    <col min="2" max="2" width="67.5703125" style="222" bestFit="1" customWidth="1"/>
    <col min="3" max="3" width="13.140625" style="222" customWidth="1"/>
    <col min="4" max="4" width="10.5703125" style="222" bestFit="1" customWidth="1"/>
    <col min="5" max="5" width="15.5703125" style="222" customWidth="1"/>
    <col min="6" max="6" width="33.7109375" style="846" customWidth="1"/>
    <col min="7" max="8" width="11.28515625" style="222" bestFit="1" customWidth="1"/>
    <col min="9" max="14" width="9.140625" style="222"/>
    <col min="15" max="15" width="15.140625" style="222" customWidth="1"/>
    <col min="16" max="16" width="13.28515625" style="222" customWidth="1"/>
    <col min="17" max="17" width="11.28515625" style="222" bestFit="1" customWidth="1"/>
    <col min="18" max="16384" width="9.140625" style="222"/>
  </cols>
  <sheetData>
    <row r="1" spans="1:6" ht="20.25">
      <c r="A1" s="198"/>
      <c r="B1" s="426" t="s">
        <v>564</v>
      </c>
      <c r="C1" s="198"/>
      <c r="D1" s="198"/>
      <c r="E1" s="198"/>
      <c r="F1" s="224"/>
    </row>
    <row r="2" spans="1:6">
      <c r="B2" s="231"/>
      <c r="C2" s="67"/>
      <c r="D2" s="67"/>
      <c r="E2" s="67"/>
      <c r="F2" s="820"/>
    </row>
    <row r="3" spans="1:6" ht="15">
      <c r="A3" s="837"/>
      <c r="B3" s="427" t="s">
        <v>932</v>
      </c>
      <c r="C3" s="943" t="s">
        <v>1092</v>
      </c>
      <c r="D3" s="943" t="s">
        <v>1097</v>
      </c>
      <c r="E3" s="207"/>
      <c r="F3" s="243"/>
    </row>
    <row r="4" spans="1:6" ht="15" thickBot="1">
      <c r="B4" s="257"/>
      <c r="C4" s="203"/>
      <c r="D4" s="203"/>
      <c r="E4" s="203"/>
      <c r="F4" s="244"/>
    </row>
    <row r="5" spans="1:6" ht="15" thickBot="1">
      <c r="A5" s="838"/>
      <c r="B5" s="428" t="s">
        <v>549</v>
      </c>
      <c r="C5" s="202"/>
      <c r="D5" s="202"/>
      <c r="E5" s="202"/>
      <c r="F5" s="245"/>
    </row>
    <row r="6" spans="1:6">
      <c r="B6" s="1019" t="s">
        <v>684</v>
      </c>
      <c r="C6" s="237">
        <v>21293</v>
      </c>
      <c r="D6" s="369">
        <v>25091</v>
      </c>
      <c r="E6" s="66">
        <f t="shared" ref="E6:E11" si="0">+D6-C6</f>
        <v>3798</v>
      </c>
      <c r="F6" s="819"/>
    </row>
    <row r="7" spans="1:6">
      <c r="B7" s="826" t="s">
        <v>226</v>
      </c>
      <c r="C7" s="237">
        <v>0</v>
      </c>
      <c r="D7" s="369">
        <v>0</v>
      </c>
      <c r="E7" s="66">
        <f t="shared" si="0"/>
        <v>0</v>
      </c>
      <c r="F7" s="810"/>
    </row>
    <row r="8" spans="1:6">
      <c r="B8" s="826" t="s">
        <v>223</v>
      </c>
      <c r="C8" s="237">
        <v>0</v>
      </c>
      <c r="D8" s="369">
        <v>0</v>
      </c>
      <c r="E8" s="66">
        <f t="shared" si="0"/>
        <v>0</v>
      </c>
      <c r="F8" s="810"/>
    </row>
    <row r="9" spans="1:6">
      <c r="B9" s="826" t="s">
        <v>218</v>
      </c>
      <c r="C9" s="237">
        <v>5474</v>
      </c>
      <c r="D9" s="369">
        <v>4462</v>
      </c>
      <c r="E9" s="66">
        <f t="shared" si="0"/>
        <v>-1012</v>
      </c>
      <c r="F9" s="810"/>
    </row>
    <row r="10" spans="1:6">
      <c r="B10" s="826" t="s">
        <v>624</v>
      </c>
      <c r="C10" s="237">
        <v>0</v>
      </c>
      <c r="D10" s="369">
        <v>3486</v>
      </c>
      <c r="E10" s="66">
        <f t="shared" si="0"/>
        <v>3486</v>
      </c>
      <c r="F10" s="810"/>
    </row>
    <row r="11" spans="1:6" s="808" customFormat="1" ht="15" thickBot="1">
      <c r="A11" s="1014"/>
      <c r="B11" s="826" t="s">
        <v>1152</v>
      </c>
      <c r="C11" s="818">
        <v>183352</v>
      </c>
      <c r="D11" s="369">
        <v>180879</v>
      </c>
      <c r="E11" s="66">
        <f t="shared" si="0"/>
        <v>-2473</v>
      </c>
      <c r="F11" s="810" t="s">
        <v>1153</v>
      </c>
    </row>
    <row r="12" spans="1:6">
      <c r="B12" s="1020" t="s">
        <v>550</v>
      </c>
      <c r="C12" s="190">
        <f t="shared" ref="C12:E12" si="1">SUM(C6:C11)</f>
        <v>210119</v>
      </c>
      <c r="D12" s="374">
        <f>SUM(D6:D11)</f>
        <v>213918</v>
      </c>
      <c r="E12" s="189">
        <f t="shared" si="1"/>
        <v>3799</v>
      </c>
      <c r="F12" s="272"/>
    </row>
    <row r="13" spans="1:6" ht="15" thickBot="1">
      <c r="A13" s="1014"/>
      <c r="B13" s="1021"/>
      <c r="C13" s="62"/>
      <c r="D13" s="378"/>
      <c r="E13" s="66"/>
      <c r="F13" s="814"/>
    </row>
    <row r="14" spans="1:6" ht="15.75" thickBot="1">
      <c r="A14" s="1015"/>
      <c r="B14" s="839" t="s">
        <v>565</v>
      </c>
      <c r="C14" s="1006">
        <f t="shared" ref="C14:E14" si="2">+C12</f>
        <v>210119</v>
      </c>
      <c r="D14" s="373">
        <f t="shared" si="2"/>
        <v>213918</v>
      </c>
      <c r="E14" s="205">
        <f t="shared" si="2"/>
        <v>3799</v>
      </c>
      <c r="F14" s="814"/>
    </row>
    <row r="15" spans="1:6">
      <c r="B15" s="257"/>
      <c r="C15" s="208"/>
      <c r="D15" s="208"/>
      <c r="E15" s="208"/>
      <c r="F15" s="810"/>
    </row>
    <row r="16" spans="1:6" ht="15">
      <c r="A16" s="1013"/>
      <c r="B16" s="427" t="s">
        <v>940</v>
      </c>
      <c r="C16" s="207"/>
      <c r="D16" s="207"/>
      <c r="E16" s="207"/>
      <c r="F16" s="815"/>
    </row>
    <row r="17" spans="1:6" ht="15" thickBot="1">
      <c r="B17" s="257"/>
      <c r="C17" s="203"/>
      <c r="D17" s="203"/>
      <c r="E17" s="203"/>
      <c r="F17" s="810"/>
    </row>
    <row r="18" spans="1:6" ht="15" thickBot="1">
      <c r="A18" s="838"/>
      <c r="B18" s="428" t="s">
        <v>555</v>
      </c>
      <c r="C18" s="202"/>
      <c r="D18" s="202"/>
      <c r="E18" s="202"/>
      <c r="F18" s="811"/>
    </row>
    <row r="19" spans="1:6">
      <c r="B19" s="431" t="s">
        <v>327</v>
      </c>
      <c r="C19" s="62">
        <v>170450.28</v>
      </c>
      <c r="D19" s="369">
        <f>'Staff Salaries'!I63</f>
        <v>176593.91999999998</v>
      </c>
      <c r="E19" s="66">
        <f t="shared" ref="E19:E34" si="3">+D19-C19</f>
        <v>6143.6399999999849</v>
      </c>
      <c r="F19" s="810"/>
    </row>
    <row r="20" spans="1:6" ht="15" thickBot="1">
      <c r="A20" s="1014"/>
      <c r="B20" s="826" t="s">
        <v>328</v>
      </c>
      <c r="C20" s="62">
        <v>17639.990000000002</v>
      </c>
      <c r="D20" s="378">
        <f>'Staff Salaries'!Q63</f>
        <v>16790.778115200003</v>
      </c>
      <c r="E20" s="187">
        <f t="shared" si="3"/>
        <v>-849.2118847999991</v>
      </c>
      <c r="F20" s="810"/>
    </row>
    <row r="21" spans="1:6">
      <c r="B21" s="1020" t="s">
        <v>550</v>
      </c>
      <c r="C21" s="190">
        <f>SUM(C19:C20)</f>
        <v>188090.27</v>
      </c>
      <c r="D21" s="373">
        <f>SUM(D19:D20)</f>
        <v>193384.69811519998</v>
      </c>
      <c r="E21" s="66">
        <f t="shared" si="3"/>
        <v>5294.4281151999894</v>
      </c>
      <c r="F21" s="816"/>
    </row>
    <row r="22" spans="1:6" ht="15" thickBot="1">
      <c r="B22" s="1030"/>
      <c r="C22" s="62"/>
      <c r="D22" s="378"/>
      <c r="E22" s="209">
        <f t="shared" si="3"/>
        <v>0</v>
      </c>
      <c r="F22" s="931"/>
    </row>
    <row r="23" spans="1:6" ht="15" thickBot="1">
      <c r="A23" s="838"/>
      <c r="B23" s="428" t="s">
        <v>1077</v>
      </c>
      <c r="C23" s="181"/>
      <c r="D23" s="202"/>
      <c r="E23" s="202"/>
      <c r="F23" s="245"/>
    </row>
    <row r="24" spans="1:6">
      <c r="A24" s="61">
        <v>5818</v>
      </c>
      <c r="B24" s="431" t="s">
        <v>329</v>
      </c>
      <c r="C24" s="62">
        <v>2000</v>
      </c>
      <c r="D24" s="369">
        <v>1200</v>
      </c>
      <c r="E24" s="66">
        <v>0</v>
      </c>
      <c r="F24" s="810"/>
    </row>
    <row r="25" spans="1:6">
      <c r="A25" s="61">
        <v>5819</v>
      </c>
      <c r="B25" s="826" t="s">
        <v>330</v>
      </c>
      <c r="C25" s="62">
        <v>650</v>
      </c>
      <c r="D25" s="369">
        <v>1025.28</v>
      </c>
      <c r="E25" s="66">
        <f t="shared" si="3"/>
        <v>375.28</v>
      </c>
      <c r="F25" s="810"/>
    </row>
    <row r="26" spans="1:6">
      <c r="A26" s="61">
        <v>5820</v>
      </c>
      <c r="B26" s="826" t="s">
        <v>331</v>
      </c>
      <c r="C26" s="62">
        <v>4615</v>
      </c>
      <c r="D26" s="369">
        <v>5000</v>
      </c>
      <c r="E26" s="66">
        <f t="shared" si="3"/>
        <v>385</v>
      </c>
      <c r="F26" s="810"/>
    </row>
    <row r="27" spans="1:6" ht="18" customHeight="1">
      <c r="A27" s="693">
        <v>5823</v>
      </c>
      <c r="B27" s="1063" t="s">
        <v>683</v>
      </c>
      <c r="C27" s="246">
        <v>11008</v>
      </c>
      <c r="D27" s="375">
        <v>10000</v>
      </c>
      <c r="E27" s="66">
        <f t="shared" si="3"/>
        <v>-1008</v>
      </c>
      <c r="F27" s="1031"/>
    </row>
    <row r="28" spans="1:6">
      <c r="A28" s="61">
        <v>5821</v>
      </c>
      <c r="B28" s="826" t="s">
        <v>332</v>
      </c>
      <c r="C28" s="62">
        <v>2100</v>
      </c>
      <c r="D28" s="369">
        <v>1250</v>
      </c>
      <c r="E28" s="66">
        <f t="shared" si="3"/>
        <v>-850</v>
      </c>
      <c r="F28" s="810"/>
    </row>
    <row r="29" spans="1:6" ht="15" thickBot="1">
      <c r="A29" s="1016">
        <v>5822</v>
      </c>
      <c r="B29" s="1021" t="s">
        <v>333</v>
      </c>
      <c r="C29" s="62">
        <v>11000</v>
      </c>
      <c r="D29" s="377">
        <v>10000</v>
      </c>
      <c r="E29" s="187">
        <f t="shared" si="3"/>
        <v>-1000</v>
      </c>
      <c r="F29" s="810" t="s">
        <v>1159</v>
      </c>
    </row>
    <row r="30" spans="1:6">
      <c r="B30" s="1020" t="s">
        <v>550</v>
      </c>
      <c r="C30" s="190">
        <f>SUM(C24:C29)</f>
        <v>31373</v>
      </c>
      <c r="D30" s="370">
        <f>SUM(D24:D29)</f>
        <v>28475.279999999999</v>
      </c>
      <c r="E30" s="66">
        <f t="shared" si="3"/>
        <v>-2897.7200000000012</v>
      </c>
      <c r="F30" s="816"/>
    </row>
    <row r="31" spans="1:6" ht="15" thickBot="1">
      <c r="A31" s="1014"/>
      <c r="B31" s="1038"/>
      <c r="C31" s="214"/>
      <c r="D31" s="377"/>
      <c r="E31" s="66">
        <f t="shared" si="3"/>
        <v>0</v>
      </c>
      <c r="F31" s="814"/>
    </row>
    <row r="32" spans="1:6" ht="15.75" thickBot="1">
      <c r="A32" s="1015"/>
      <c r="B32" s="430" t="s">
        <v>566</v>
      </c>
      <c r="C32" s="186">
        <f>+C30+C21</f>
        <v>219463.27</v>
      </c>
      <c r="D32" s="383">
        <f>+D30+D21</f>
        <v>221859.97811519998</v>
      </c>
      <c r="E32" s="382">
        <f t="shared" si="3"/>
        <v>2396.7081151999882</v>
      </c>
      <c r="F32" s="814"/>
    </row>
    <row r="33" spans="1:18" s="808" customFormat="1" ht="15" thickBot="1">
      <c r="A33" s="838"/>
      <c r="B33" s="838"/>
      <c r="C33" s="181"/>
      <c r="D33" s="202"/>
      <c r="E33" s="202"/>
      <c r="F33" s="245"/>
    </row>
    <row r="34" spans="1:18" ht="18.75" thickBot="1">
      <c r="A34" s="1015"/>
      <c r="B34" s="433" t="s">
        <v>567</v>
      </c>
      <c r="C34" s="1017">
        <f>+C14-C32</f>
        <v>-9344.2699999999895</v>
      </c>
      <c r="D34" s="1018">
        <f>+D14-D32</f>
        <v>-7941.9781151999778</v>
      </c>
      <c r="E34" s="382">
        <f t="shared" si="3"/>
        <v>1402.2918848000118</v>
      </c>
      <c r="F34" s="823"/>
    </row>
    <row r="38" spans="1:18">
      <c r="A38" s="252"/>
      <c r="B38" s="252"/>
      <c r="C38" s="252"/>
      <c r="D38" s="252"/>
      <c r="E38" s="252"/>
      <c r="F38" s="688"/>
      <c r="G38" s="252"/>
      <c r="H38" s="252"/>
    </row>
    <row r="39" spans="1:18">
      <c r="A39" s="252"/>
      <c r="B39" s="252"/>
      <c r="C39" s="687"/>
      <c r="D39" s="686"/>
      <c r="E39" s="687"/>
      <c r="F39" s="1032"/>
      <c r="G39" s="682"/>
      <c r="H39" s="252"/>
    </row>
    <row r="40" spans="1:18">
      <c r="A40" s="252"/>
      <c r="B40" s="252"/>
      <c r="C40" s="686"/>
      <c r="D40" s="686"/>
      <c r="E40" s="686"/>
      <c r="F40" s="1033"/>
      <c r="G40" s="686"/>
      <c r="H40" s="252"/>
    </row>
    <row r="41" spans="1:18">
      <c r="A41" s="252"/>
      <c r="B41" s="531"/>
      <c r="C41" s="686"/>
      <c r="D41" s="686"/>
      <c r="E41" s="686"/>
      <c r="F41" s="1033"/>
      <c r="G41" s="686"/>
      <c r="H41" s="252"/>
    </row>
    <row r="42" spans="1:18">
      <c r="A42" s="252"/>
      <c r="B42" s="533"/>
      <c r="C42" s="509"/>
      <c r="D42" s="510"/>
      <c r="E42" s="510"/>
      <c r="F42" s="1034"/>
      <c r="G42" s="588"/>
      <c r="H42" s="252"/>
    </row>
    <row r="43" spans="1:18" s="689" customFormat="1" ht="14.25" customHeight="1">
      <c r="A43" s="688"/>
      <c r="B43" s="1149" t="s">
        <v>1041</v>
      </c>
      <c r="C43" s="1158" t="s">
        <v>1226</v>
      </c>
      <c r="D43" s="1154" t="s">
        <v>1227</v>
      </c>
      <c r="E43" s="1154" t="s">
        <v>1229</v>
      </c>
      <c r="F43" s="1154" t="s">
        <v>1228</v>
      </c>
      <c r="G43" s="1152" t="s">
        <v>1230</v>
      </c>
      <c r="H43" s="1151" t="s">
        <v>550</v>
      </c>
      <c r="I43" s="473" t="s">
        <v>1033</v>
      </c>
      <c r="J43" s="473" t="s">
        <v>1038</v>
      </c>
      <c r="K43" s="473" t="s">
        <v>1075</v>
      </c>
      <c r="L43" s="473" t="s">
        <v>1034</v>
      </c>
      <c r="M43" s="473" t="s">
        <v>296</v>
      </c>
      <c r="N43" s="473" t="s">
        <v>297</v>
      </c>
      <c r="O43" s="1148" t="s">
        <v>1231</v>
      </c>
      <c r="P43" s="1149" t="s">
        <v>1237</v>
      </c>
    </row>
    <row r="44" spans="1:18" s="689" customFormat="1" ht="45.75" customHeight="1" thickBot="1">
      <c r="A44" s="688"/>
      <c r="B44" s="1149"/>
      <c r="C44" s="1159"/>
      <c r="D44" s="1155"/>
      <c r="E44" s="1155"/>
      <c r="F44" s="1155"/>
      <c r="G44" s="1153"/>
      <c r="H44" s="1151"/>
      <c r="I44" s="551">
        <v>1.7500000000000002E-2</v>
      </c>
      <c r="J44" s="551">
        <v>5.5500000000000001E-2</v>
      </c>
      <c r="K44" s="551">
        <v>1.9199999999999998E-2</v>
      </c>
      <c r="L44" s="551">
        <v>7.3600000000000002E-3</v>
      </c>
      <c r="M44" s="551">
        <v>6.7999999999999996E-3</v>
      </c>
      <c r="N44" s="551">
        <v>6.9999999999999999E-4</v>
      </c>
      <c r="O44" s="1148"/>
      <c r="P44" s="1149"/>
    </row>
    <row r="45" spans="1:18" ht="15" thickBot="1">
      <c r="A45" s="252"/>
      <c r="B45" s="494" t="s">
        <v>1110</v>
      </c>
      <c r="C45" s="497"/>
      <c r="D45" s="498"/>
      <c r="E45" s="498"/>
      <c r="F45" s="1035"/>
      <c r="G45" s="636"/>
      <c r="H45" s="636"/>
      <c r="I45" s="636"/>
      <c r="J45" s="636"/>
      <c r="K45" s="636"/>
      <c r="L45" s="636"/>
      <c r="M45" s="636"/>
      <c r="N45" s="636"/>
      <c r="O45" s="636"/>
      <c r="P45" s="638"/>
      <c r="Q45" s="644"/>
      <c r="R45" s="533"/>
    </row>
    <row r="46" spans="1:18">
      <c r="A46" s="252"/>
      <c r="B46" s="422" t="s">
        <v>1057</v>
      </c>
      <c r="C46" s="501">
        <f>'Staff Salaries'!E48</f>
        <v>35</v>
      </c>
      <c r="D46" s="518">
        <f>'Staff Salaries'!F48</f>
        <v>12</v>
      </c>
      <c r="E46" s="502">
        <f>'Staff Salaries'!G48</f>
        <v>40</v>
      </c>
      <c r="F46" s="1036">
        <f>'Staff Salaries'!H48</f>
        <v>1820</v>
      </c>
      <c r="G46" s="639">
        <f>'Staff Salaries'!I48</f>
        <v>49030.8</v>
      </c>
      <c r="H46" s="624">
        <f>'Staff Salaries'!J48</f>
        <v>0</v>
      </c>
      <c r="I46" s="625">
        <f>'Staff Salaries'!K48</f>
        <v>858.0390000000001</v>
      </c>
      <c r="J46" s="625">
        <f>'Staff Salaries'!L48</f>
        <v>2526.9594000000002</v>
      </c>
      <c r="K46" s="625">
        <f>'Staff Salaries'!M48</f>
        <v>941.39135999999996</v>
      </c>
      <c r="L46" s="625">
        <f>'Staff Salaries'!N48</f>
        <v>360.86668800000001</v>
      </c>
      <c r="M46" s="625">
        <f>'Staff Salaries'!O48</f>
        <v>333.40944000000002</v>
      </c>
      <c r="N46" s="625">
        <f>'Staff Salaries'!P48</f>
        <v>34.321560000000005</v>
      </c>
      <c r="O46" s="624">
        <f>'Staff Salaries'!Q48</f>
        <v>5054.9874480000008</v>
      </c>
      <c r="P46" s="626"/>
      <c r="Q46" s="644"/>
      <c r="R46" s="533"/>
    </row>
    <row r="47" spans="1:18">
      <c r="A47" s="252"/>
      <c r="B47" s="508" t="s">
        <v>1111</v>
      </c>
      <c r="C47" s="517">
        <f>'Staff Salaries'!E49</f>
        <v>16</v>
      </c>
      <c r="D47" s="519">
        <f>'Staff Salaries'!F49</f>
        <v>12</v>
      </c>
      <c r="E47" s="505">
        <f>'Staff Salaries'!G49</f>
        <v>40</v>
      </c>
      <c r="F47" s="1036">
        <f>'Staff Salaries'!H49</f>
        <v>832</v>
      </c>
      <c r="G47" s="639">
        <f>'Staff Salaries'!I49</f>
        <v>15425.279999999999</v>
      </c>
      <c r="H47" s="624">
        <f>'Staff Salaries'!J49</f>
        <v>0</v>
      </c>
      <c r="I47" s="625">
        <f>'Staff Salaries'!K49</f>
        <v>269.94240000000002</v>
      </c>
      <c r="J47" s="625">
        <f>'Staff Salaries'!L49</f>
        <v>661.85303999999996</v>
      </c>
      <c r="K47" s="625">
        <f>'Staff Salaries'!M49</f>
        <v>296.16537599999992</v>
      </c>
      <c r="L47" s="625">
        <f>'Staff Salaries'!N49</f>
        <v>113.5300608</v>
      </c>
      <c r="M47" s="625">
        <f>'Staff Salaries'!O49</f>
        <v>104.89190399999998</v>
      </c>
      <c r="N47" s="625">
        <f>'Staff Salaries'!P49</f>
        <v>10.797695999999998</v>
      </c>
      <c r="O47" s="624">
        <f>'Staff Salaries'!Q49</f>
        <v>1457.1804768</v>
      </c>
      <c r="P47" s="626"/>
      <c r="Q47" s="644"/>
      <c r="R47" s="533"/>
    </row>
    <row r="48" spans="1:18">
      <c r="A48" s="252"/>
      <c r="B48" s="520" t="s">
        <v>1058</v>
      </c>
      <c r="C48" s="504" t="e">
        <f>'Staff Salaries'!#REF!</f>
        <v>#REF!</v>
      </c>
      <c r="D48" s="521" t="e">
        <f>'Staff Salaries'!#REF!</f>
        <v>#REF!</v>
      </c>
      <c r="E48" s="505" t="e">
        <f>'Staff Salaries'!#REF!</f>
        <v>#REF!</v>
      </c>
      <c r="F48" s="1036" t="e">
        <f>'Staff Salaries'!#REF!</f>
        <v>#REF!</v>
      </c>
      <c r="G48" s="653" t="e">
        <f>'Staff Salaries'!#REF!</f>
        <v>#REF!</v>
      </c>
      <c r="H48" s="624" t="e">
        <f>'Staff Salaries'!#REF!</f>
        <v>#REF!</v>
      </c>
      <c r="I48" s="625" t="e">
        <f>'Staff Salaries'!#REF!</f>
        <v>#REF!</v>
      </c>
      <c r="J48" s="625" t="e">
        <f>'Staff Salaries'!#REF!</f>
        <v>#REF!</v>
      </c>
      <c r="K48" s="625" t="e">
        <f>'Staff Salaries'!#REF!</f>
        <v>#REF!</v>
      </c>
      <c r="L48" s="625" t="e">
        <f>'Staff Salaries'!#REF!</f>
        <v>#REF!</v>
      </c>
      <c r="M48" s="625" t="e">
        <f>'Staff Salaries'!#REF!</f>
        <v>#REF!</v>
      </c>
      <c r="N48" s="625" t="e">
        <f>'Staff Salaries'!#REF!</f>
        <v>#REF!</v>
      </c>
      <c r="O48" s="624" t="e">
        <f>'Staff Salaries'!#REF!</f>
        <v>#REF!</v>
      </c>
      <c r="P48" s="626"/>
      <c r="Q48" s="644"/>
      <c r="R48" s="533"/>
    </row>
    <row r="49" spans="1:18">
      <c r="A49" s="252"/>
      <c r="B49" s="422" t="s">
        <v>1112</v>
      </c>
      <c r="C49" s="517">
        <f>'Staff Salaries'!E50</f>
        <v>9</v>
      </c>
      <c r="D49" s="519">
        <f>'Staff Salaries'!F50</f>
        <v>12</v>
      </c>
      <c r="E49" s="505">
        <f>'Staff Salaries'!G50</f>
        <v>40</v>
      </c>
      <c r="F49" s="1036">
        <f>'Staff Salaries'!H50</f>
        <v>648</v>
      </c>
      <c r="G49" s="639">
        <f>'Staff Salaries'!I50</f>
        <v>12538.800000000001</v>
      </c>
      <c r="H49" s="624">
        <f>'Staff Salaries'!J50</f>
        <v>0</v>
      </c>
      <c r="I49" s="625">
        <f>'Staff Salaries'!K50</f>
        <v>219.42900000000003</v>
      </c>
      <c r="J49" s="625">
        <f>'Staff Salaries'!L50</f>
        <v>501.65340000000009</v>
      </c>
      <c r="K49" s="625">
        <f>'Staff Salaries'!M50</f>
        <v>240.74495999999999</v>
      </c>
      <c r="L49" s="625">
        <f>'Staff Salaries'!N50</f>
        <v>92.285568000000012</v>
      </c>
      <c r="M49" s="625">
        <f>'Staff Salaries'!O50</f>
        <v>85.263840000000002</v>
      </c>
      <c r="N49" s="625">
        <f>'Staff Salaries'!P50</f>
        <v>8.7771600000000003</v>
      </c>
      <c r="O49" s="624">
        <f>'Staff Salaries'!Q50</f>
        <v>1148.1539280000002</v>
      </c>
      <c r="P49" s="626"/>
      <c r="Q49" s="644"/>
      <c r="R49" s="533"/>
    </row>
    <row r="50" spans="1:18">
      <c r="A50" s="252"/>
      <c r="B50" s="422" t="s">
        <v>1059</v>
      </c>
      <c r="C50" s="517">
        <f>'Staff Salaries'!E51</f>
        <v>16</v>
      </c>
      <c r="D50" s="519">
        <f>'Staff Salaries'!F51</f>
        <v>12</v>
      </c>
      <c r="E50" s="505">
        <f>'Staff Salaries'!G51</f>
        <v>40</v>
      </c>
      <c r="F50" s="1036">
        <f>'Staff Salaries'!H51</f>
        <v>832</v>
      </c>
      <c r="G50" s="639">
        <f>'Staff Salaries'!I51</f>
        <v>15649.919999999998</v>
      </c>
      <c r="H50" s="624">
        <f>'Staff Salaries'!J51</f>
        <v>0</v>
      </c>
      <c r="I50" s="625">
        <f>'Staff Salaries'!K51</f>
        <v>273.87360000000001</v>
      </c>
      <c r="J50" s="625">
        <f>'Staff Salaries'!L51</f>
        <v>674.32055999999989</v>
      </c>
      <c r="K50" s="625">
        <f>'Staff Salaries'!M51</f>
        <v>300.47846399999992</v>
      </c>
      <c r="L50" s="625">
        <f>'Staff Salaries'!N51</f>
        <v>115.18341119999999</v>
      </c>
      <c r="M50" s="625">
        <f>'Staff Salaries'!O51</f>
        <v>106.41945599999998</v>
      </c>
      <c r="N50" s="625">
        <f>'Staff Salaries'!P51</f>
        <v>10.954943999999999</v>
      </c>
      <c r="O50" s="624">
        <f>'Staff Salaries'!Q51</f>
        <v>1481.2304351999999</v>
      </c>
      <c r="P50" s="626"/>
      <c r="Q50" s="644"/>
      <c r="R50" s="533"/>
    </row>
    <row r="51" spans="1:18">
      <c r="A51" s="252"/>
      <c r="B51" s="422" t="s">
        <v>1059</v>
      </c>
      <c r="C51" s="517">
        <f>'Staff Salaries'!E52</f>
        <v>0</v>
      </c>
      <c r="D51" s="519">
        <f>'Staff Salaries'!F52</f>
        <v>12</v>
      </c>
      <c r="E51" s="505">
        <f>'Staff Salaries'!G52</f>
        <v>40</v>
      </c>
      <c r="F51" s="1036">
        <f>'Staff Salaries'!H52</f>
        <v>0</v>
      </c>
      <c r="G51" s="639">
        <f>'Staff Salaries'!I52</f>
        <v>0</v>
      </c>
      <c r="H51" s="624">
        <f>'Staff Salaries'!J52</f>
        <v>0</v>
      </c>
      <c r="I51" s="625">
        <f>'Staff Salaries'!K52</f>
        <v>0</v>
      </c>
      <c r="J51" s="625">
        <f>'Staff Salaries'!L52</f>
        <v>0</v>
      </c>
      <c r="K51" s="625">
        <f>'Staff Salaries'!M52</f>
        <v>0</v>
      </c>
      <c r="L51" s="625">
        <f>'Staff Salaries'!N52</f>
        <v>0</v>
      </c>
      <c r="M51" s="625">
        <f>'Staff Salaries'!O52</f>
        <v>0</v>
      </c>
      <c r="N51" s="625">
        <f>'Staff Salaries'!P52</f>
        <v>0</v>
      </c>
      <c r="O51" s="624">
        <f>'Staff Salaries'!Q52</f>
        <v>0</v>
      </c>
      <c r="P51" s="626"/>
      <c r="Q51" s="644"/>
      <c r="R51" s="533"/>
    </row>
    <row r="52" spans="1:18">
      <c r="A52" s="252"/>
      <c r="B52" s="422" t="s">
        <v>1060</v>
      </c>
      <c r="C52" s="517">
        <f>'Staff Salaries'!E53</f>
        <v>12</v>
      </c>
      <c r="D52" s="519">
        <f>'Staff Salaries'!F53</f>
        <v>12</v>
      </c>
      <c r="E52" s="505">
        <f>'Staff Salaries'!G53</f>
        <v>40</v>
      </c>
      <c r="F52" s="1036">
        <f>'Staff Salaries'!H53</f>
        <v>588</v>
      </c>
      <c r="G52" s="639">
        <f>'Staff Salaries'!I53</f>
        <v>10901.519999999999</v>
      </c>
      <c r="H52" s="624">
        <f>'Staff Salaries'!J53</f>
        <v>0</v>
      </c>
      <c r="I52" s="625">
        <f>'Staff Salaries'!K53</f>
        <v>190.7766</v>
      </c>
      <c r="J52" s="625">
        <f>'Staff Salaries'!L53</f>
        <v>410.78435999999994</v>
      </c>
      <c r="K52" s="625">
        <f>'Staff Salaries'!M53</f>
        <v>209.30918399999996</v>
      </c>
      <c r="L52" s="625">
        <f>'Staff Salaries'!N53</f>
        <v>80.235187199999999</v>
      </c>
      <c r="M52" s="625">
        <f>'Staff Salaries'!O53</f>
        <v>74.130335999999986</v>
      </c>
      <c r="N52" s="625">
        <f>'Staff Salaries'!P53</f>
        <v>7.6310639999999985</v>
      </c>
      <c r="O52" s="624">
        <f>'Staff Salaries'!Q53</f>
        <v>972.86673119999989</v>
      </c>
      <c r="P52" s="626"/>
      <c r="Q52" s="644"/>
      <c r="R52" s="533"/>
    </row>
    <row r="53" spans="1:18">
      <c r="A53" s="252"/>
      <c r="B53" s="422" t="s">
        <v>1060</v>
      </c>
      <c r="C53" s="517">
        <f>'Staff Salaries'!E54</f>
        <v>20</v>
      </c>
      <c r="D53" s="519">
        <f>'Staff Salaries'!F54</f>
        <v>12</v>
      </c>
      <c r="E53" s="505">
        <f>'Staff Salaries'!G54</f>
        <v>40</v>
      </c>
      <c r="F53" s="1036">
        <f>'Staff Salaries'!H54</f>
        <v>956</v>
      </c>
      <c r="G53" s="639">
        <f>'Staff Salaries'!I54</f>
        <v>17724.239999999998</v>
      </c>
      <c r="H53" s="624">
        <f>'Staff Salaries'!J54</f>
        <v>0</v>
      </c>
      <c r="I53" s="625">
        <f>'Staff Salaries'!K54</f>
        <v>310.17419999999998</v>
      </c>
      <c r="J53" s="625">
        <f>'Staff Salaries'!L54</f>
        <v>789.44531999999992</v>
      </c>
      <c r="K53" s="625">
        <f>'Staff Salaries'!M54</f>
        <v>340.30540799999994</v>
      </c>
      <c r="L53" s="625">
        <f>'Staff Salaries'!N54</f>
        <v>130.45040639999999</v>
      </c>
      <c r="M53" s="625">
        <f>'Staff Salaries'!O54</f>
        <v>120.52483199999998</v>
      </c>
      <c r="N53" s="625">
        <f>'Staff Salaries'!P54</f>
        <v>12.406967999999999</v>
      </c>
      <c r="O53" s="624">
        <f>'Staff Salaries'!Q54</f>
        <v>1703.3071344</v>
      </c>
      <c r="P53" s="626"/>
      <c r="Q53" s="644"/>
      <c r="R53" s="533"/>
    </row>
    <row r="54" spans="1:18">
      <c r="A54" s="252"/>
      <c r="B54" s="422" t="s">
        <v>1060</v>
      </c>
      <c r="C54" s="517">
        <f>'Staff Salaries'!E55</f>
        <v>20</v>
      </c>
      <c r="D54" s="519">
        <f>'Staff Salaries'!F55</f>
        <v>12</v>
      </c>
      <c r="E54" s="505">
        <f>'Staff Salaries'!G55</f>
        <v>40</v>
      </c>
      <c r="F54" s="1036">
        <f>'Staff Salaries'!H55</f>
        <v>896</v>
      </c>
      <c r="G54" s="639">
        <f>'Staff Salaries'!I55</f>
        <v>16611.84</v>
      </c>
      <c r="H54" s="624">
        <f>'Staff Salaries'!J55</f>
        <v>0</v>
      </c>
      <c r="I54" s="625">
        <f>'Staff Salaries'!K55</f>
        <v>290.70720000000006</v>
      </c>
      <c r="J54" s="625">
        <f>'Staff Salaries'!L55</f>
        <v>727.70712000000003</v>
      </c>
      <c r="K54" s="625">
        <f>'Staff Salaries'!M55</f>
        <v>318.94732799999997</v>
      </c>
      <c r="L54" s="625">
        <f>'Staff Salaries'!N55</f>
        <v>122.26314240000001</v>
      </c>
      <c r="M54" s="625">
        <f>'Staff Salaries'!O55</f>
        <v>112.96051199999999</v>
      </c>
      <c r="N54" s="625">
        <f>'Staff Salaries'!P55</f>
        <v>11.628288</v>
      </c>
      <c r="O54" s="624">
        <f>'Staff Salaries'!Q55</f>
        <v>1584.2135904000004</v>
      </c>
      <c r="P54" s="626"/>
      <c r="Q54" s="644"/>
      <c r="R54" s="533"/>
    </row>
    <row r="55" spans="1:18">
      <c r="A55" s="252"/>
      <c r="B55" s="422" t="s">
        <v>1060</v>
      </c>
      <c r="C55" s="517">
        <f>'Staff Salaries'!E56</f>
        <v>16</v>
      </c>
      <c r="D55" s="519">
        <f>'Staff Salaries'!F56</f>
        <v>12</v>
      </c>
      <c r="E55" s="505">
        <f>'Staff Salaries'!G56</f>
        <v>40</v>
      </c>
      <c r="F55" s="1036">
        <f>'Staff Salaries'!H56</f>
        <v>724</v>
      </c>
      <c r="G55" s="639">
        <f>'Staff Salaries'!I56</f>
        <v>13422.96</v>
      </c>
      <c r="H55" s="624">
        <f>'Staff Salaries'!J56</f>
        <v>0</v>
      </c>
      <c r="I55" s="625">
        <f>'Staff Salaries'!K56</f>
        <v>234.90180000000001</v>
      </c>
      <c r="J55" s="625">
        <f>'Staff Salaries'!L56</f>
        <v>550.72427999999991</v>
      </c>
      <c r="K55" s="625">
        <f>'Staff Salaries'!M56</f>
        <v>257.72083199999997</v>
      </c>
      <c r="L55" s="625">
        <f>'Staff Salaries'!N56</f>
        <v>98.792985599999994</v>
      </c>
      <c r="M55" s="625">
        <f>'Staff Salaries'!O56</f>
        <v>91.276127999999986</v>
      </c>
      <c r="N55" s="625">
        <f>'Staff Salaries'!P56</f>
        <v>9.3960719999999984</v>
      </c>
      <c r="O55" s="624">
        <f>'Staff Salaries'!Q56</f>
        <v>1242.8120976</v>
      </c>
      <c r="P55" s="626"/>
      <c r="Q55" s="644"/>
      <c r="R55" s="533"/>
    </row>
    <row r="56" spans="1:18">
      <c r="A56" s="252"/>
      <c r="B56" s="422" t="s">
        <v>1060</v>
      </c>
      <c r="C56" s="517">
        <f>'Staff Salaries'!E57</f>
        <v>14</v>
      </c>
      <c r="D56" s="519">
        <f>'Staff Salaries'!F57</f>
        <v>12</v>
      </c>
      <c r="E56" s="505">
        <f>'Staff Salaries'!G57</f>
        <v>40</v>
      </c>
      <c r="F56" s="1036">
        <f>'Staff Salaries'!H57</f>
        <v>704</v>
      </c>
      <c r="G56" s="639">
        <f>'Staff Salaries'!I57</f>
        <v>13052.16</v>
      </c>
      <c r="H56" s="624">
        <f>'Staff Salaries'!J57</f>
        <v>0</v>
      </c>
      <c r="I56" s="625">
        <f>'Staff Salaries'!K57</f>
        <v>228.41280000000003</v>
      </c>
      <c r="J56" s="625">
        <f>'Staff Salaries'!L57</f>
        <v>530.14487999999994</v>
      </c>
      <c r="K56" s="625">
        <f>'Staff Salaries'!M57</f>
        <v>250.60147199999997</v>
      </c>
      <c r="L56" s="625">
        <f>'Staff Salaries'!N57</f>
        <v>96.063897600000004</v>
      </c>
      <c r="M56" s="625">
        <f>'Staff Salaries'!O57</f>
        <v>88.754687999999987</v>
      </c>
      <c r="N56" s="625">
        <f>'Staff Salaries'!P57</f>
        <v>9.1365119999999997</v>
      </c>
      <c r="O56" s="624">
        <f>'Staff Salaries'!Q57</f>
        <v>1203.1142496</v>
      </c>
      <c r="P56" s="626"/>
      <c r="Q56" s="644"/>
      <c r="R56" s="533"/>
    </row>
    <row r="57" spans="1:18">
      <c r="A57" s="252"/>
      <c r="B57" s="422" t="s">
        <v>1060</v>
      </c>
      <c r="C57" s="517">
        <f>'Staff Salaries'!E58</f>
        <v>0</v>
      </c>
      <c r="D57" s="519">
        <f>'Staff Salaries'!F58</f>
        <v>12</v>
      </c>
      <c r="E57" s="505">
        <f>'Staff Salaries'!G58</f>
        <v>40</v>
      </c>
      <c r="F57" s="1036">
        <f>'Staff Salaries'!H58</f>
        <v>168</v>
      </c>
      <c r="G57" s="639">
        <f>'Staff Salaries'!I58</f>
        <v>3114.72</v>
      </c>
      <c r="H57" s="624">
        <f>'Staff Salaries'!J58</f>
        <v>0</v>
      </c>
      <c r="I57" s="625">
        <f>'Staff Salaries'!K58</f>
        <v>54.507600000000004</v>
      </c>
      <c r="J57" s="625">
        <f>'Staff Salaries'!L58</f>
        <v>0</v>
      </c>
      <c r="K57" s="625">
        <f>'Staff Salaries'!M58</f>
        <v>59.802623999999994</v>
      </c>
      <c r="L57" s="625">
        <f>'Staff Salaries'!N58</f>
        <v>22.924339199999999</v>
      </c>
      <c r="M57" s="625">
        <f>'Staff Salaries'!O58</f>
        <v>21.180095999999999</v>
      </c>
      <c r="N57" s="625">
        <f>'Staff Salaries'!P58</f>
        <v>2.180304</v>
      </c>
      <c r="O57" s="624">
        <f>'Staff Salaries'!Q58</f>
        <v>160.5949632</v>
      </c>
      <c r="P57" s="626"/>
      <c r="Q57" s="644"/>
      <c r="R57" s="533"/>
    </row>
    <row r="58" spans="1:18">
      <c r="B58" s="422" t="s">
        <v>1060</v>
      </c>
      <c r="C58" s="517">
        <f>'Staff Salaries'!E59</f>
        <v>9</v>
      </c>
      <c r="D58" s="519">
        <f>'Staff Salaries'!F59</f>
        <v>12</v>
      </c>
      <c r="E58" s="505">
        <f>'Staff Salaries'!G59</f>
        <v>40</v>
      </c>
      <c r="F58" s="1036">
        <f>'Staff Salaries'!H59</f>
        <v>492</v>
      </c>
      <c r="G58" s="639">
        <f>'Staff Salaries'!I59</f>
        <v>9121.68</v>
      </c>
      <c r="H58" s="624">
        <f>'Staff Salaries'!J59</f>
        <v>0</v>
      </c>
      <c r="I58" s="625">
        <f>'Staff Salaries'!K59</f>
        <v>159.62940000000003</v>
      </c>
      <c r="J58" s="625">
        <f>'Staff Salaries'!L59</f>
        <v>312.00324000000001</v>
      </c>
      <c r="K58" s="625">
        <f>'Staff Salaries'!M59</f>
        <v>175.136256</v>
      </c>
      <c r="L58" s="625">
        <f>'Staff Salaries'!N59</f>
        <v>67.135564799999997</v>
      </c>
      <c r="M58" s="625">
        <f>'Staff Salaries'!O59</f>
        <v>62.027423999999996</v>
      </c>
      <c r="N58" s="625">
        <f>'Staff Salaries'!P59</f>
        <v>6.3851760000000004</v>
      </c>
      <c r="O58" s="624">
        <f>'Staff Salaries'!Q59</f>
        <v>782.31706080000004</v>
      </c>
      <c r="P58" s="626"/>
      <c r="Q58" s="644"/>
      <c r="R58" s="533"/>
    </row>
    <row r="59" spans="1:18">
      <c r="B59" s="422" t="s">
        <v>1155</v>
      </c>
      <c r="C59" s="523">
        <f>'Staff Salaries'!E60</f>
        <v>0</v>
      </c>
      <c r="D59" s="524">
        <f>'Staff Salaries'!F60</f>
        <v>0</v>
      </c>
      <c r="E59" s="510">
        <f>'Staff Salaries'!G60</f>
        <v>0</v>
      </c>
      <c r="F59" s="1036">
        <f>'Staff Salaries'!H60</f>
        <v>0</v>
      </c>
      <c r="G59" s="639">
        <f>'Staff Salaries'!I60</f>
        <v>0</v>
      </c>
      <c r="H59" s="624">
        <f>'Staff Salaries'!J60</f>
        <v>0</v>
      </c>
      <c r="I59" s="625">
        <f>'Staff Salaries'!K60</f>
        <v>0</v>
      </c>
      <c r="J59" s="625">
        <f>'Staff Salaries'!L60</f>
        <v>0</v>
      </c>
      <c r="K59" s="625">
        <f>'Staff Salaries'!M60</f>
        <v>0</v>
      </c>
      <c r="L59" s="625">
        <f>'Staff Salaries'!N60</f>
        <v>0</v>
      </c>
      <c r="M59" s="625">
        <f>'Staff Salaries'!O60</f>
        <v>0</v>
      </c>
      <c r="N59" s="625">
        <f>'Staff Salaries'!P60</f>
        <v>0</v>
      </c>
      <c r="O59" s="624">
        <f>'Staff Salaries'!Q60</f>
        <v>0</v>
      </c>
      <c r="P59" s="626"/>
      <c r="Q59" s="644"/>
      <c r="R59" s="533"/>
    </row>
    <row r="60" spans="1:18">
      <c r="B60" s="422" t="s">
        <v>1154</v>
      </c>
      <c r="C60" s="523">
        <f>'Staff Salaries'!E61</f>
        <v>0</v>
      </c>
      <c r="D60" s="489">
        <f>'Staff Salaries'!F61</f>
        <v>0</v>
      </c>
      <c r="E60" s="510">
        <f>'Staff Salaries'!G61</f>
        <v>0</v>
      </c>
      <c r="F60" s="1036">
        <f>'Staff Salaries'!H61</f>
        <v>0</v>
      </c>
      <c r="G60" s="639">
        <f>'Staff Salaries'!I61</f>
        <v>0</v>
      </c>
      <c r="H60" s="624">
        <f>'Staff Salaries'!J61</f>
        <v>0</v>
      </c>
      <c r="I60" s="625">
        <f>'Staff Salaries'!K61</f>
        <v>0</v>
      </c>
      <c r="J60" s="625">
        <f>'Staff Salaries'!L61</f>
        <v>0</v>
      </c>
      <c r="K60" s="625">
        <f>'Staff Salaries'!M61</f>
        <v>0</v>
      </c>
      <c r="L60" s="625">
        <f>'Staff Salaries'!N61</f>
        <v>0</v>
      </c>
      <c r="M60" s="625">
        <f>'Staff Salaries'!O61</f>
        <v>0</v>
      </c>
      <c r="N60" s="625">
        <f>'Staff Salaries'!P61</f>
        <v>0</v>
      </c>
      <c r="O60" s="624">
        <f>'Staff Salaries'!Q61</f>
        <v>0</v>
      </c>
      <c r="P60" s="626"/>
      <c r="Q60" s="644"/>
      <c r="R60" s="533"/>
    </row>
    <row r="61" spans="1:18" ht="15" thickBot="1">
      <c r="B61" s="508"/>
      <c r="C61" s="509">
        <f>'Staff Salaries'!E62</f>
        <v>0</v>
      </c>
      <c r="D61" s="510">
        <f>'Staff Salaries'!F62</f>
        <v>0</v>
      </c>
      <c r="E61" s="510">
        <f>'Staff Salaries'!G62</f>
        <v>0</v>
      </c>
      <c r="F61" s="1036">
        <f>'Staff Salaries'!H62</f>
        <v>0</v>
      </c>
      <c r="G61" s="639">
        <f>'Staff Salaries'!I62</f>
        <v>0</v>
      </c>
      <c r="H61" s="624">
        <f>'Staff Salaries'!J62</f>
        <v>0</v>
      </c>
      <c r="I61" s="625">
        <f>'Staff Salaries'!K62</f>
        <v>0</v>
      </c>
      <c r="J61" s="625">
        <f>'Staff Salaries'!L62</f>
        <v>0</v>
      </c>
      <c r="K61" s="625">
        <f>'Staff Salaries'!M62</f>
        <v>0</v>
      </c>
      <c r="L61" s="625">
        <f>'Staff Salaries'!N62</f>
        <v>0</v>
      </c>
      <c r="M61" s="625">
        <f>'Staff Salaries'!O62</f>
        <v>0</v>
      </c>
      <c r="N61" s="625">
        <f>'Staff Salaries'!P62</f>
        <v>0</v>
      </c>
      <c r="O61" s="624">
        <f>'Staff Salaries'!Q62</f>
        <v>0</v>
      </c>
      <c r="P61" s="626"/>
      <c r="Q61" s="644"/>
      <c r="R61" s="533"/>
    </row>
    <row r="62" spans="1:18" s="280" customFormat="1" ht="12.75">
      <c r="B62" s="565" t="s">
        <v>1113</v>
      </c>
      <c r="C62" s="564">
        <f>'Staff Salaries'!E63</f>
        <v>167</v>
      </c>
      <c r="D62" s="564">
        <f>'Staff Salaries'!F63</f>
        <v>144</v>
      </c>
      <c r="E62" s="564">
        <f>'Staff Salaries'!G63</f>
        <v>480</v>
      </c>
      <c r="F62" s="1037">
        <f>'Staff Salaries'!H63</f>
        <v>8660</v>
      </c>
      <c r="G62" s="690">
        <f>'Staff Salaries'!I63</f>
        <v>176593.91999999998</v>
      </c>
      <c r="H62" s="683">
        <f>'Staff Salaries'!J63</f>
        <v>176593.91999999998</v>
      </c>
      <c r="I62" s="685">
        <f>'Staff Salaries'!K63</f>
        <v>3090.3936000000003</v>
      </c>
      <c r="J62" s="685">
        <f>'Staff Salaries'!L63</f>
        <v>7685.5955999999987</v>
      </c>
      <c r="K62" s="685">
        <f>'Staff Salaries'!M63</f>
        <v>3390.6032639999994</v>
      </c>
      <c r="L62" s="685">
        <f>'Staff Salaries'!N63</f>
        <v>1299.7312512000003</v>
      </c>
      <c r="M62" s="683">
        <f>'Staff Salaries'!O63</f>
        <v>1200.8386559999999</v>
      </c>
      <c r="N62" s="683">
        <f>'Staff Salaries'!P63</f>
        <v>123.61574400000002</v>
      </c>
      <c r="O62" s="683">
        <f>'Staff Salaries'!Q63</f>
        <v>16790.778115200003</v>
      </c>
      <c r="P62" s="684">
        <f>'Staff Salaries'!R63</f>
        <v>193384.69811519998</v>
      </c>
      <c r="Q62" s="691"/>
      <c r="R62" s="692"/>
    </row>
  </sheetData>
  <mergeCells count="9">
    <mergeCell ref="P43:P44"/>
    <mergeCell ref="B43:B44"/>
    <mergeCell ref="C43:C44"/>
    <mergeCell ref="D43:D44"/>
    <mergeCell ref="E43:E44"/>
    <mergeCell ref="F43:F44"/>
    <mergeCell ref="G43:G44"/>
    <mergeCell ref="H43:H44"/>
    <mergeCell ref="O43:O44"/>
  </mergeCells>
  <conditionalFormatting sqref="B1:B10 F1:F10 C24:D29 E24:E32 F12:F32 E34:F34">
    <cfRule type="cellIs" dxfId="43" priority="48" stopIfTrue="1" operator="lessThan">
      <formula>0</formula>
    </cfRule>
  </conditionalFormatting>
  <conditionalFormatting sqref="B29:B32 B12:B24 B34">
    <cfRule type="cellIs" dxfId="42" priority="47" stopIfTrue="1" operator="lessThan">
      <formula>0</formula>
    </cfRule>
  </conditionalFormatting>
  <conditionalFormatting sqref="B25">
    <cfRule type="cellIs" dxfId="41" priority="46" stopIfTrue="1" operator="lessThan">
      <formula>0</formula>
    </cfRule>
  </conditionalFormatting>
  <conditionalFormatting sqref="B26:B27">
    <cfRule type="cellIs" dxfId="40" priority="45" stopIfTrue="1" operator="lessThan">
      <formula>0</formula>
    </cfRule>
  </conditionalFormatting>
  <conditionalFormatting sqref="B28">
    <cfRule type="cellIs" dxfId="39" priority="44" stopIfTrue="1" operator="lessThan">
      <formula>0</formula>
    </cfRule>
  </conditionalFormatting>
  <conditionalFormatting sqref="C15:D18 C6:C10 C30:C32 C22:D23 C21 C1:D5 C12:C14 C34">
    <cfRule type="cellIs" dxfId="38" priority="43" stopIfTrue="1" operator="lessThan">
      <formula>0</formula>
    </cfRule>
  </conditionalFormatting>
  <conditionalFormatting sqref="E1:E5 E12:E18">
    <cfRule type="cellIs" dxfId="37" priority="42" stopIfTrue="1" operator="lessThan">
      <formula>0</formula>
    </cfRule>
  </conditionalFormatting>
  <conditionalFormatting sqref="C19:D20">
    <cfRule type="cellIs" dxfId="36" priority="41" stopIfTrue="1" operator="lessThan">
      <formula>0</formula>
    </cfRule>
  </conditionalFormatting>
  <conditionalFormatting sqref="E6:E10">
    <cfRule type="cellIs" dxfId="35" priority="39" stopIfTrue="1" operator="lessThan">
      <formula>0</formula>
    </cfRule>
  </conditionalFormatting>
  <conditionalFormatting sqref="D6:D10 D12:D14">
    <cfRule type="cellIs" dxfId="34" priority="38" stopIfTrue="1" operator="lessThan">
      <formula>0</formula>
    </cfRule>
  </conditionalFormatting>
  <conditionalFormatting sqref="E19:E22">
    <cfRule type="cellIs" dxfId="33" priority="37" stopIfTrue="1" operator="lessThan">
      <formula>0</formula>
    </cfRule>
  </conditionalFormatting>
  <conditionalFormatting sqref="E23">
    <cfRule type="cellIs" dxfId="32" priority="36" stopIfTrue="1" operator="lessThan">
      <formula>0</formula>
    </cfRule>
  </conditionalFormatting>
  <conditionalFormatting sqref="D31:D32 D34">
    <cfRule type="cellIs" dxfId="31" priority="35" stopIfTrue="1" operator="lessThan">
      <formula>0</formula>
    </cfRule>
  </conditionalFormatting>
  <conditionalFormatting sqref="D21">
    <cfRule type="cellIs" dxfId="30" priority="34" stopIfTrue="1" operator="lessThan">
      <formula>0</formula>
    </cfRule>
  </conditionalFormatting>
  <conditionalFormatting sqref="D30">
    <cfRule type="cellIs" dxfId="29" priority="33" stopIfTrue="1" operator="lessThan">
      <formula>0</formula>
    </cfRule>
  </conditionalFormatting>
  <conditionalFormatting sqref="A24">
    <cfRule type="cellIs" dxfId="28" priority="30" stopIfTrue="1" operator="lessThan">
      <formula>0</formula>
    </cfRule>
  </conditionalFormatting>
  <conditionalFormatting sqref="A29">
    <cfRule type="cellIs" dxfId="27" priority="21" stopIfTrue="1" operator="lessThan">
      <formula>0</formula>
    </cfRule>
  </conditionalFormatting>
  <conditionalFormatting sqref="A29">
    <cfRule type="cellIs" dxfId="26" priority="20" stopIfTrue="1" operator="lessThan">
      <formula>0</formula>
    </cfRule>
  </conditionalFormatting>
  <conditionalFormatting sqref="A25">
    <cfRule type="cellIs" dxfId="25" priority="19" stopIfTrue="1" operator="lessThan">
      <formula>0</formula>
    </cfRule>
  </conditionalFormatting>
  <conditionalFormatting sqref="A26:A27">
    <cfRule type="cellIs" dxfId="24" priority="18" stopIfTrue="1" operator="lessThan">
      <formula>0</formula>
    </cfRule>
  </conditionalFormatting>
  <conditionalFormatting sqref="A26:A27">
    <cfRule type="duplicateValues" dxfId="23" priority="17"/>
  </conditionalFormatting>
  <conditionalFormatting sqref="A28">
    <cfRule type="cellIs" dxfId="22" priority="16" stopIfTrue="1" operator="lessThan">
      <formula>0</formula>
    </cfRule>
  </conditionalFormatting>
  <conditionalFormatting sqref="A28">
    <cfRule type="duplicateValues" dxfId="21" priority="15"/>
  </conditionalFormatting>
  <conditionalFormatting sqref="A25 A29">
    <cfRule type="duplicateValues" dxfId="20" priority="22"/>
  </conditionalFormatting>
  <conditionalFormatting sqref="A25:A29">
    <cfRule type="duplicateValues" dxfId="19" priority="23"/>
  </conditionalFormatting>
  <conditionalFormatting sqref="A24">
    <cfRule type="duplicateValues" dxfId="18" priority="2581"/>
  </conditionalFormatting>
  <conditionalFormatting sqref="A24">
    <cfRule type="duplicateValues" dxfId="17" priority="2582"/>
  </conditionalFormatting>
  <conditionalFormatting sqref="A1">
    <cfRule type="cellIs" dxfId="16" priority="14" stopIfTrue="1" operator="lessThan">
      <formula>0</formula>
    </cfRule>
  </conditionalFormatting>
  <conditionalFormatting sqref="A3">
    <cfRule type="cellIs" dxfId="15" priority="13" stopIfTrue="1" operator="lessThan">
      <formula>0</formula>
    </cfRule>
  </conditionalFormatting>
  <conditionalFormatting sqref="A5">
    <cfRule type="cellIs" dxfId="14" priority="12" stopIfTrue="1" operator="lessThan">
      <formula>0</formula>
    </cfRule>
  </conditionalFormatting>
  <conditionalFormatting sqref="A18">
    <cfRule type="cellIs" dxfId="13" priority="11" stopIfTrue="1" operator="lessThan">
      <formula>0</formula>
    </cfRule>
  </conditionalFormatting>
  <conditionalFormatting sqref="A23">
    <cfRule type="cellIs" dxfId="12" priority="10" stopIfTrue="1" operator="lessThan">
      <formula>0</formula>
    </cfRule>
  </conditionalFormatting>
  <conditionalFormatting sqref="B11 F11">
    <cfRule type="cellIs" dxfId="11" priority="9" stopIfTrue="1" operator="lessThan">
      <formula>0</formula>
    </cfRule>
  </conditionalFormatting>
  <conditionalFormatting sqref="C11">
    <cfRule type="cellIs" dxfId="10" priority="8" stopIfTrue="1" operator="lessThan">
      <formula>0</formula>
    </cfRule>
  </conditionalFormatting>
  <conditionalFormatting sqref="E11">
    <cfRule type="cellIs" dxfId="9" priority="7" stopIfTrue="1" operator="lessThan">
      <formula>0</formula>
    </cfRule>
  </conditionalFormatting>
  <conditionalFormatting sqref="D11">
    <cfRule type="cellIs" dxfId="8" priority="6" stopIfTrue="1" operator="lessThan">
      <formula>0</formula>
    </cfRule>
  </conditionalFormatting>
  <conditionalFormatting sqref="A33">
    <cfRule type="cellIs" dxfId="7" priority="1" stopIfTrue="1" operator="lessThan">
      <formula>0</formula>
    </cfRule>
  </conditionalFormatting>
  <conditionalFormatting sqref="F33">
    <cfRule type="cellIs" dxfId="6" priority="5" stopIfTrue="1" operator="lessThan">
      <formula>0</formula>
    </cfRule>
  </conditionalFormatting>
  <conditionalFormatting sqref="B33">
    <cfRule type="cellIs" dxfId="5" priority="4" stopIfTrue="1" operator="lessThan">
      <formula>0</formula>
    </cfRule>
  </conditionalFormatting>
  <conditionalFormatting sqref="C33:D33">
    <cfRule type="cellIs" dxfId="4" priority="3" stopIfTrue="1" operator="lessThan">
      <formula>0</formula>
    </cfRule>
  </conditionalFormatting>
  <conditionalFormatting sqref="E33">
    <cfRule type="cellIs" dxfId="3" priority="2" stopIfTrue="1" operator="lessThan">
      <formula>0</formula>
    </cfRule>
  </conditionalFormatting>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activeCell="A28" sqref="A28"/>
    </sheetView>
  </sheetViews>
  <sheetFormatPr defaultColWidth="8.85546875" defaultRowHeight="15"/>
  <cols>
    <col min="1" max="1" width="8.85546875" style="786"/>
    <col min="2" max="2" width="44.85546875" bestFit="1" customWidth="1"/>
    <col min="3" max="4" width="14.28515625" bestFit="1" customWidth="1"/>
    <col min="5" max="5" width="8.42578125" bestFit="1" customWidth="1"/>
    <col min="7" max="7" width="8.28515625" customWidth="1"/>
    <col min="9" max="9" width="8.42578125" bestFit="1" customWidth="1"/>
    <col min="13" max="13" width="26.28515625" customWidth="1"/>
  </cols>
  <sheetData>
    <row r="1" spans="1:23" ht="26.25">
      <c r="A1" s="1039"/>
      <c r="B1" s="1190" t="s">
        <v>1081</v>
      </c>
      <c r="C1" s="1191"/>
      <c r="D1" s="1191"/>
      <c r="E1" s="8"/>
      <c r="F1" s="8"/>
      <c r="G1" s="8"/>
      <c r="H1" s="8"/>
      <c r="I1" s="8"/>
      <c r="J1" s="8"/>
    </row>
    <row r="2" spans="1:23" ht="15.75">
      <c r="B2" s="123" t="s">
        <v>1082</v>
      </c>
      <c r="C2" s="8"/>
      <c r="D2" s="8"/>
      <c r="E2" s="8"/>
      <c r="F2" s="8"/>
      <c r="G2" s="8"/>
      <c r="H2" s="8"/>
      <c r="I2" s="8"/>
      <c r="J2" s="8"/>
    </row>
    <row r="3" spans="1:23" ht="26.25">
      <c r="B3" s="851" t="s">
        <v>1409</v>
      </c>
      <c r="C3" s="8"/>
      <c r="D3" s="8"/>
      <c r="E3" s="318"/>
      <c r="F3" s="8"/>
      <c r="G3" s="7"/>
      <c r="H3" s="7"/>
      <c r="I3" s="7"/>
      <c r="J3" s="7"/>
      <c r="K3" s="7"/>
      <c r="L3" s="7"/>
      <c r="M3" s="7"/>
      <c r="N3" s="8"/>
      <c r="O3" s="8"/>
      <c r="P3" s="8"/>
      <c r="Q3" s="318"/>
      <c r="R3" s="318"/>
      <c r="S3" s="318"/>
      <c r="T3" s="318"/>
      <c r="U3" s="316"/>
      <c r="V3" s="8"/>
      <c r="W3" s="8"/>
    </row>
    <row r="4" spans="1:23" ht="26.25">
      <c r="B4" s="73"/>
      <c r="C4" s="8"/>
      <c r="D4" s="8"/>
      <c r="E4" s="8"/>
      <c r="F4" s="8"/>
      <c r="G4" s="7"/>
      <c r="H4" s="319"/>
      <c r="I4" s="319"/>
      <c r="J4" s="319"/>
      <c r="K4" s="319"/>
      <c r="L4" s="319"/>
      <c r="M4" s="319"/>
      <c r="N4" s="316"/>
      <c r="O4" s="8"/>
      <c r="P4" s="8"/>
      <c r="Q4" s="8"/>
      <c r="R4" s="8"/>
      <c r="S4" s="8"/>
      <c r="T4" s="8"/>
      <c r="U4" s="8"/>
      <c r="V4" s="8"/>
      <c r="W4" s="8"/>
    </row>
    <row r="5" spans="1:23" ht="37.5" customHeight="1" thickBot="1">
      <c r="A5" s="1040"/>
      <c r="B5" s="78" t="s">
        <v>1085</v>
      </c>
      <c r="C5" s="78" t="s">
        <v>1386</v>
      </c>
      <c r="D5" s="791" t="s">
        <v>1211</v>
      </c>
      <c r="E5" s="317"/>
      <c r="F5" s="8"/>
      <c r="G5" s="7"/>
      <c r="H5" s="7"/>
      <c r="I5" s="7"/>
      <c r="J5" s="7"/>
      <c r="K5" s="7"/>
      <c r="L5" s="7"/>
      <c r="M5" s="7"/>
      <c r="N5" s="8"/>
      <c r="O5" s="8"/>
      <c r="P5" s="8"/>
      <c r="Q5" s="317"/>
      <c r="R5" s="317"/>
      <c r="S5" s="317"/>
      <c r="T5" s="317"/>
      <c r="U5" s="317"/>
      <c r="V5" s="317"/>
      <c r="W5" s="8"/>
    </row>
    <row r="6" spans="1:23" ht="19.5" thickBot="1">
      <c r="A6" s="103"/>
      <c r="B6" s="289" t="s">
        <v>1087</v>
      </c>
      <c r="C6" s="98"/>
      <c r="D6" s="99"/>
      <c r="E6" s="317"/>
      <c r="F6" s="8"/>
      <c r="G6" s="7"/>
      <c r="H6" s="320"/>
      <c r="I6" s="320"/>
      <c r="J6" s="320"/>
      <c r="K6" s="320"/>
      <c r="L6" s="320"/>
      <c r="M6" s="320"/>
      <c r="N6" s="317"/>
      <c r="O6" s="8"/>
      <c r="P6" s="8"/>
      <c r="Q6" s="317"/>
      <c r="R6" s="317"/>
      <c r="S6" s="317"/>
      <c r="T6" s="317"/>
      <c r="U6" s="317"/>
      <c r="V6" s="8"/>
      <c r="W6" s="8"/>
    </row>
    <row r="7" spans="1:23" ht="18.75">
      <c r="A7" s="1045">
        <v>7804</v>
      </c>
      <c r="B7" s="80" t="s">
        <v>525</v>
      </c>
      <c r="C7" s="84">
        <v>4000</v>
      </c>
      <c r="D7" s="84">
        <v>4000</v>
      </c>
      <c r="E7" s="317"/>
      <c r="F7" s="8"/>
      <c r="G7" s="7"/>
      <c r="H7" s="320"/>
      <c r="I7" s="320"/>
      <c r="J7" s="320"/>
      <c r="K7" s="320"/>
      <c r="L7" s="320"/>
      <c r="M7" s="320"/>
      <c r="N7" s="317"/>
      <c r="O7" s="317"/>
      <c r="P7" s="8"/>
      <c r="Q7" s="317"/>
      <c r="R7" s="317"/>
      <c r="S7" s="317"/>
      <c r="T7" s="317"/>
      <c r="U7" s="317"/>
      <c r="V7" s="317"/>
      <c r="W7" s="8"/>
    </row>
    <row r="8" spans="1:23" ht="18.75">
      <c r="A8" s="1045">
        <v>7806</v>
      </c>
      <c r="B8" s="80" t="s">
        <v>1408</v>
      </c>
      <c r="C8" s="84">
        <v>400</v>
      </c>
      <c r="D8" s="84">
        <v>400</v>
      </c>
      <c r="E8" s="317"/>
      <c r="F8" s="8"/>
      <c r="G8" s="7"/>
      <c r="H8" s="320"/>
      <c r="I8" s="320"/>
      <c r="J8" s="320"/>
      <c r="K8" s="320"/>
      <c r="L8" s="320"/>
      <c r="M8" s="320"/>
      <c r="N8" s="317"/>
      <c r="O8" s="8"/>
      <c r="P8" s="8"/>
      <c r="Q8" s="317"/>
      <c r="R8" s="317"/>
      <c r="S8" s="317"/>
      <c r="T8" s="317"/>
      <c r="U8" s="317"/>
      <c r="V8" s="317"/>
      <c r="W8" s="8"/>
    </row>
    <row r="9" spans="1:23" ht="18.75">
      <c r="A9" s="1045">
        <v>7802</v>
      </c>
      <c r="B9" s="80" t="s">
        <v>523</v>
      </c>
      <c r="C9" s="84">
        <v>2000</v>
      </c>
      <c r="D9" s="84">
        <v>2000</v>
      </c>
      <c r="E9" s="317"/>
      <c r="F9" s="8"/>
      <c r="G9" s="7"/>
      <c r="H9" s="320"/>
      <c r="I9" s="320"/>
      <c r="J9" s="320"/>
      <c r="K9" s="320"/>
      <c r="L9" s="320"/>
      <c r="M9" s="321"/>
      <c r="N9" s="317"/>
      <c r="O9" s="317"/>
      <c r="P9" s="8"/>
      <c r="Q9" s="317"/>
      <c r="R9" s="317"/>
      <c r="S9" s="317"/>
      <c r="T9" s="317"/>
      <c r="U9" s="317"/>
      <c r="V9" s="317"/>
      <c r="W9" s="8"/>
    </row>
    <row r="10" spans="1:23" s="8" customFormat="1" ht="18.75">
      <c r="A10" s="1046">
        <v>7803</v>
      </c>
      <c r="B10" s="80" t="s">
        <v>524</v>
      </c>
      <c r="C10" s="84">
        <v>12000</v>
      </c>
      <c r="D10" s="84">
        <v>12000</v>
      </c>
      <c r="E10" s="317"/>
      <c r="G10" s="7"/>
      <c r="H10" s="320"/>
      <c r="I10" s="320"/>
      <c r="J10" s="320"/>
      <c r="K10" s="320"/>
      <c r="L10" s="320"/>
      <c r="M10" s="321"/>
      <c r="N10" s="317"/>
      <c r="O10" s="317"/>
      <c r="Q10" s="317"/>
      <c r="R10" s="317"/>
      <c r="S10" s="317"/>
      <c r="T10" s="317"/>
      <c r="U10" s="317"/>
      <c r="V10" s="317"/>
    </row>
    <row r="11" spans="1:23" ht="19.5" thickBot="1">
      <c r="A11" s="358"/>
      <c r="B11" s="80"/>
      <c r="C11" s="84"/>
      <c r="D11" s="84"/>
      <c r="E11" s="317"/>
      <c r="F11" s="8"/>
      <c r="G11" s="7"/>
      <c r="H11" s="320"/>
      <c r="I11" s="320"/>
      <c r="J11" s="320"/>
      <c r="K11" s="320"/>
      <c r="L11" s="320"/>
      <c r="M11" s="321"/>
      <c r="N11" s="317"/>
      <c r="O11" s="317"/>
      <c r="P11" s="8"/>
      <c r="Q11" s="317"/>
      <c r="R11" s="317"/>
      <c r="S11" s="317"/>
      <c r="T11" s="317"/>
      <c r="U11" s="317"/>
      <c r="V11" s="317"/>
      <c r="W11" s="8"/>
    </row>
    <row r="12" spans="1:23" ht="19.5" thickBot="1">
      <c r="B12" s="285" t="s">
        <v>768</v>
      </c>
      <c r="C12" s="96">
        <f>SUM(C7:C11)</f>
        <v>18400</v>
      </c>
      <c r="D12" s="96">
        <f>SUM(D7:D11)</f>
        <v>18400</v>
      </c>
      <c r="E12" s="317"/>
      <c r="F12" s="8"/>
      <c r="G12" s="7"/>
      <c r="H12" s="320"/>
      <c r="I12" s="320"/>
      <c r="J12" s="320"/>
      <c r="K12" s="320"/>
      <c r="L12" s="320"/>
      <c r="M12" s="321"/>
      <c r="N12" s="317"/>
      <c r="O12" s="317"/>
      <c r="P12" s="8"/>
      <c r="Q12" s="317"/>
      <c r="R12" s="317"/>
      <c r="S12" s="317"/>
      <c r="T12" s="317"/>
      <c r="U12" s="317"/>
      <c r="V12" s="317"/>
      <c r="W12" s="8"/>
    </row>
    <row r="13" spans="1:23" ht="19.5" thickBot="1">
      <c r="A13" s="103"/>
      <c r="B13" s="1042" t="s">
        <v>1086</v>
      </c>
      <c r="C13" s="98"/>
      <c r="D13" s="99"/>
      <c r="E13" s="317"/>
      <c r="F13" s="8"/>
      <c r="G13" s="7"/>
      <c r="H13" s="320"/>
      <c r="I13" s="320"/>
      <c r="J13" s="320"/>
      <c r="K13" s="320"/>
      <c r="L13" s="320"/>
      <c r="M13" s="321"/>
      <c r="N13" s="317"/>
      <c r="O13" s="317"/>
      <c r="P13" s="8"/>
      <c r="Q13" s="317"/>
      <c r="R13" s="317"/>
      <c r="S13" s="317"/>
      <c r="T13" s="317"/>
      <c r="U13" s="317"/>
      <c r="V13" s="317"/>
      <c r="W13" s="8"/>
    </row>
    <row r="14" spans="1:23" ht="18.75">
      <c r="B14" s="80" t="s">
        <v>1076</v>
      </c>
      <c r="C14" s="96">
        <v>8000</v>
      </c>
      <c r="D14" s="1047">
        <v>8000</v>
      </c>
      <c r="E14" s="317"/>
      <c r="F14" s="8"/>
      <c r="G14" s="242"/>
      <c r="H14" s="67"/>
      <c r="I14" s="67"/>
      <c r="J14" s="320"/>
      <c r="K14" s="320"/>
      <c r="L14" s="320"/>
      <c r="M14" s="321"/>
      <c r="N14" s="317"/>
      <c r="O14" s="317"/>
      <c r="P14" s="8"/>
      <c r="Q14" s="317"/>
      <c r="R14" s="317"/>
      <c r="S14" s="317"/>
      <c r="T14" s="317"/>
      <c r="U14" s="317"/>
      <c r="V14" s="317"/>
      <c r="W14" s="8"/>
    </row>
    <row r="15" spans="1:23" ht="18.75">
      <c r="B15" s="80" t="s">
        <v>1077</v>
      </c>
      <c r="C15" s="84">
        <v>1000</v>
      </c>
      <c r="D15" s="284">
        <v>1000</v>
      </c>
      <c r="E15" s="8"/>
      <c r="F15" s="8"/>
      <c r="G15" s="242"/>
      <c r="H15" s="67"/>
      <c r="I15" s="67"/>
      <c r="J15" s="320"/>
      <c r="K15" s="320"/>
      <c r="L15" s="320"/>
      <c r="M15" s="321"/>
      <c r="N15" s="317"/>
      <c r="O15" s="317"/>
      <c r="P15" s="8"/>
      <c r="Q15" s="317"/>
      <c r="R15" s="8"/>
      <c r="S15" s="317"/>
      <c r="T15" s="317"/>
      <c r="U15" s="317"/>
      <c r="V15" s="317"/>
      <c r="W15" s="8"/>
    </row>
    <row r="16" spans="1:23" ht="18.75">
      <c r="B16" s="80" t="s">
        <v>1078</v>
      </c>
      <c r="C16" s="84">
        <v>5000</v>
      </c>
      <c r="D16" s="284">
        <v>5000</v>
      </c>
      <c r="E16" s="317"/>
      <c r="F16" s="8"/>
      <c r="G16" s="242"/>
      <c r="H16" s="67"/>
      <c r="I16" s="67"/>
      <c r="J16" s="320"/>
      <c r="K16" s="7"/>
      <c r="L16" s="320"/>
      <c r="M16" s="321"/>
      <c r="N16" s="317"/>
      <c r="O16" s="317"/>
      <c r="P16" s="8"/>
      <c r="Q16" s="317"/>
      <c r="R16" s="317"/>
      <c r="S16" s="317"/>
      <c r="T16" s="317"/>
      <c r="U16" s="317"/>
      <c r="V16" s="317"/>
      <c r="W16" s="8"/>
    </row>
    <row r="17" spans="1:23" ht="18.75">
      <c r="B17" s="80" t="s">
        <v>1079</v>
      </c>
      <c r="C17" s="84">
        <v>1000</v>
      </c>
      <c r="D17" s="284">
        <v>1000</v>
      </c>
      <c r="E17" s="8"/>
      <c r="F17" s="8"/>
      <c r="G17" s="242"/>
      <c r="H17" s="67"/>
      <c r="I17" s="67"/>
      <c r="J17" s="320"/>
      <c r="K17" s="320"/>
      <c r="L17" s="320"/>
      <c r="M17" s="320"/>
      <c r="N17" s="317"/>
      <c r="O17" s="317"/>
      <c r="P17" s="8"/>
      <c r="Q17" s="8"/>
      <c r="R17" s="8"/>
      <c r="S17" s="8"/>
      <c r="T17" s="8"/>
      <c r="U17" s="8"/>
      <c r="V17" s="8"/>
      <c r="W17" s="8"/>
    </row>
    <row r="18" spans="1:23">
      <c r="B18" s="80" t="s">
        <v>1080</v>
      </c>
      <c r="C18" s="84">
        <v>4000</v>
      </c>
      <c r="D18" s="284">
        <v>4000</v>
      </c>
      <c r="E18" s="8"/>
      <c r="F18" s="8"/>
      <c r="G18" s="242"/>
      <c r="H18" s="67"/>
      <c r="I18" s="67"/>
      <c r="J18" s="7"/>
      <c r="K18" s="7"/>
      <c r="L18" s="7"/>
      <c r="M18" s="7"/>
      <c r="N18" s="8"/>
      <c r="O18" s="8"/>
      <c r="P18" s="8"/>
      <c r="Q18" s="8"/>
      <c r="R18" s="8"/>
      <c r="S18" s="8"/>
      <c r="T18" s="8"/>
      <c r="U18" s="8"/>
      <c r="V18" s="8"/>
      <c r="W18" s="8"/>
    </row>
    <row r="19" spans="1:23">
      <c r="B19" s="80" t="s">
        <v>1410</v>
      </c>
      <c r="C19" s="84">
        <v>4000</v>
      </c>
      <c r="D19" s="284">
        <v>4000</v>
      </c>
      <c r="E19" s="8"/>
      <c r="F19" s="8"/>
      <c r="G19" s="249"/>
      <c r="H19" s="67"/>
      <c r="I19" s="67"/>
      <c r="J19" s="7"/>
      <c r="K19" s="7"/>
      <c r="L19" s="7"/>
      <c r="M19" s="7"/>
      <c r="N19" s="8"/>
      <c r="O19" s="8"/>
      <c r="P19" s="8"/>
      <c r="Q19" s="8"/>
      <c r="R19" s="8"/>
      <c r="S19" s="8"/>
      <c r="T19" s="8"/>
      <c r="U19" s="8"/>
      <c r="V19" s="8"/>
      <c r="W19" s="8"/>
    </row>
    <row r="20" spans="1:23" ht="15.75" thickBot="1">
      <c r="A20" s="358"/>
      <c r="B20" s="169"/>
      <c r="C20" s="170"/>
      <c r="D20" s="84"/>
      <c r="E20" s="8"/>
      <c r="F20" s="8"/>
      <c r="G20" s="7"/>
      <c r="H20" s="7"/>
      <c r="I20" s="7"/>
      <c r="J20" s="7"/>
      <c r="K20" s="7"/>
      <c r="L20" s="7"/>
      <c r="M20" s="7"/>
      <c r="N20" s="8"/>
      <c r="O20" s="8"/>
      <c r="P20" s="8"/>
    </row>
    <row r="21" spans="1:23" ht="15.75" thickBot="1">
      <c r="A21" s="1043"/>
      <c r="B21" s="88" t="s">
        <v>768</v>
      </c>
      <c r="C21" s="172">
        <f>SUM(C14:C20)</f>
        <v>23000</v>
      </c>
      <c r="D21" s="129">
        <f>SUM(D14:D20)</f>
        <v>23000</v>
      </c>
      <c r="E21" s="8"/>
      <c r="F21" s="8"/>
      <c r="G21" s="8"/>
      <c r="H21" s="8"/>
      <c r="I21" s="8"/>
      <c r="J21" s="8"/>
      <c r="K21" s="8"/>
      <c r="L21" s="8"/>
      <c r="M21" s="8"/>
      <c r="N21" s="8"/>
      <c r="O21" s="8"/>
      <c r="P21" s="8"/>
    </row>
    <row r="22" spans="1:23" ht="17.25" thickTop="1" thickBot="1">
      <c r="A22" s="1044"/>
      <c r="B22" s="1041" t="s">
        <v>1084</v>
      </c>
      <c r="C22" s="133">
        <f>+C12+C21</f>
        <v>41400</v>
      </c>
      <c r="D22" s="133">
        <f>+D12+D21</f>
        <v>41400</v>
      </c>
      <c r="E22" s="8"/>
      <c r="F22" s="8"/>
      <c r="G22" s="8"/>
      <c r="H22" s="8"/>
      <c r="I22" s="8"/>
      <c r="J22" s="8"/>
      <c r="K22" s="8"/>
      <c r="L22" s="8"/>
      <c r="M22" s="8"/>
      <c r="N22" s="8"/>
      <c r="O22" s="8"/>
      <c r="P22" s="8"/>
    </row>
    <row r="23" spans="1:23" ht="15.75" thickTop="1">
      <c r="B23" s="8"/>
      <c r="C23" s="8"/>
      <c r="D23" s="8"/>
      <c r="E23" s="8"/>
      <c r="F23" s="8"/>
      <c r="G23" s="8"/>
    </row>
    <row r="24" spans="1:23">
      <c r="B24" s="8"/>
      <c r="C24" s="8"/>
      <c r="D24" s="8"/>
      <c r="E24" s="8"/>
      <c r="F24" s="8"/>
      <c r="G24" s="8"/>
    </row>
  </sheetData>
  <mergeCells count="1">
    <mergeCell ref="B1:D1"/>
  </mergeCells>
  <conditionalFormatting sqref="G16:G17 H14:H19">
    <cfRule type="cellIs" dxfId="2" priority="3" stopIfTrue="1" operator="lessThan">
      <formula>0</formula>
    </cfRule>
  </conditionalFormatting>
  <conditionalFormatting sqref="G14:G15 G18:G19">
    <cfRule type="cellIs" dxfId="1" priority="2" stopIfTrue="1" operator="lessThan">
      <formula>0</formula>
    </cfRule>
  </conditionalFormatting>
  <conditionalFormatting sqref="I14:I19">
    <cfRule type="cellIs" dxfId="0" priority="1" stopIfTrue="1" operator="lessThan">
      <formula>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ySplit="5" topLeftCell="A6" activePane="bottomLeft" state="frozen"/>
      <selection activeCell="A28" sqref="A28"/>
      <selection pane="bottomLeft" activeCell="A28" sqref="A28"/>
    </sheetView>
  </sheetViews>
  <sheetFormatPr defaultColWidth="8.85546875" defaultRowHeight="15"/>
  <cols>
    <col min="1" max="1" width="39.140625" customWidth="1"/>
    <col min="2" max="2" width="12.85546875" bestFit="1" customWidth="1"/>
    <col min="4" max="4" width="10.140625" bestFit="1" customWidth="1"/>
    <col min="5" max="5" width="27.140625" bestFit="1" customWidth="1"/>
  </cols>
  <sheetData>
    <row r="1" spans="1:6" ht="26.25" customHeight="1">
      <c r="A1" s="1146" t="s">
        <v>828</v>
      </c>
      <c r="B1" s="1147"/>
      <c r="C1" s="165"/>
    </row>
    <row r="2" spans="1:6" ht="15.75">
      <c r="A2" s="123" t="s">
        <v>829</v>
      </c>
      <c r="B2" s="8"/>
    </row>
    <row r="3" spans="1:6" s="8" customFormat="1" ht="15.75">
      <c r="A3" s="123" t="s">
        <v>1411</v>
      </c>
    </row>
    <row r="4" spans="1:6" ht="15.75">
      <c r="A4" s="73"/>
      <c r="B4" s="8"/>
    </row>
    <row r="5" spans="1:6" ht="31.5">
      <c r="A5" s="78" t="s">
        <v>692</v>
      </c>
      <c r="B5" s="791" t="s">
        <v>1211</v>
      </c>
      <c r="E5" s="125"/>
      <c r="F5" s="125"/>
    </row>
    <row r="6" spans="1:6" ht="16.5" thickBot="1">
      <c r="A6" s="87"/>
      <c r="B6" s="81"/>
      <c r="E6" s="125"/>
      <c r="F6" s="125"/>
    </row>
    <row r="7" spans="1:6" ht="15.75" thickBot="1">
      <c r="A7" s="103"/>
      <c r="B7" s="101"/>
      <c r="E7" s="125"/>
      <c r="F7" s="125"/>
    </row>
    <row r="8" spans="1:6">
      <c r="A8" s="80"/>
      <c r="B8" s="84"/>
      <c r="D8" s="130"/>
      <c r="E8" s="125"/>
      <c r="F8" s="125"/>
    </row>
    <row r="9" spans="1:6">
      <c r="A9" s="80"/>
      <c r="B9" s="84"/>
      <c r="D9" s="130"/>
      <c r="F9" s="125"/>
    </row>
    <row r="10" spans="1:6" ht="15.75" thickBot="1">
      <c r="A10" s="80"/>
      <c r="B10" s="84"/>
      <c r="D10" s="130"/>
      <c r="E10" s="125"/>
      <c r="F10" s="125"/>
    </row>
    <row r="11" spans="1:6" ht="15.75" thickBot="1">
      <c r="A11" s="95" t="s">
        <v>768</v>
      </c>
      <c r="B11" s="96"/>
      <c r="D11" s="130"/>
      <c r="E11" s="125"/>
      <c r="F11" s="125"/>
    </row>
    <row r="12" spans="1:6" ht="15.75" thickBot="1">
      <c r="A12" s="103"/>
      <c r="B12" s="99"/>
      <c r="D12" s="130"/>
      <c r="E12" s="125"/>
      <c r="F12" s="125"/>
    </row>
    <row r="13" spans="1:6">
      <c r="A13" s="80"/>
      <c r="B13" s="84"/>
      <c r="D13" s="130"/>
      <c r="E13" s="125"/>
      <c r="F13" s="125"/>
    </row>
    <row r="14" spans="1:6" s="8" customFormat="1">
      <c r="A14" s="80"/>
      <c r="B14" s="84"/>
      <c r="E14" s="125"/>
      <c r="F14" s="125"/>
    </row>
    <row r="15" spans="1:6" s="8" customFormat="1">
      <c r="A15" s="80"/>
      <c r="B15" s="84"/>
      <c r="E15" s="125"/>
      <c r="F15" s="125"/>
    </row>
    <row r="16" spans="1:6" ht="15.75" thickBot="1">
      <c r="A16" s="80"/>
      <c r="B16" s="84"/>
      <c r="E16" s="125"/>
      <c r="F16" s="125"/>
    </row>
    <row r="17" spans="1:6" ht="15.75" thickBot="1">
      <c r="A17" s="95" t="s">
        <v>768</v>
      </c>
      <c r="B17" s="96"/>
      <c r="E17" s="125"/>
      <c r="F17" s="125"/>
    </row>
    <row r="18" spans="1:6" ht="15.75" thickBot="1">
      <c r="A18" s="106"/>
      <c r="B18" s="99"/>
    </row>
    <row r="19" spans="1:6">
      <c r="A19" s="80"/>
      <c r="B19" s="84"/>
      <c r="C19" s="7"/>
      <c r="D19" s="7"/>
    </row>
    <row r="20" spans="1:6" s="8" customFormat="1">
      <c r="A20" s="80"/>
      <c r="B20" s="84"/>
      <c r="C20" s="7"/>
      <c r="D20" s="7"/>
    </row>
    <row r="21" spans="1:6" s="8" customFormat="1">
      <c r="A21" s="80"/>
      <c r="B21" s="84"/>
      <c r="C21" s="7"/>
      <c r="D21" s="7"/>
    </row>
    <row r="22" spans="1:6" s="8" customFormat="1">
      <c r="A22" s="80"/>
      <c r="B22" s="84"/>
      <c r="C22" s="7"/>
      <c r="D22" s="7"/>
    </row>
    <row r="23" spans="1:6" s="8" customFormat="1">
      <c r="A23" s="80"/>
      <c r="B23" s="84"/>
      <c r="C23" s="7"/>
      <c r="D23" s="7"/>
    </row>
    <row r="24" spans="1:6" s="8" customFormat="1">
      <c r="A24" s="80"/>
      <c r="B24" s="84"/>
      <c r="C24" s="7"/>
    </row>
    <row r="25" spans="1:6" s="8" customFormat="1" ht="15.75" thickBot="1">
      <c r="A25" s="169"/>
      <c r="B25" s="127"/>
      <c r="C25" s="124"/>
    </row>
    <row r="26" spans="1:6" s="8" customFormat="1" ht="15.75" thickBot="1">
      <c r="A26" s="88" t="s">
        <v>768</v>
      </c>
      <c r="B26" s="131"/>
      <c r="C26" s="7"/>
    </row>
    <row r="27" spans="1:6" ht="17.25" thickTop="1" thickBot="1">
      <c r="A27" s="132" t="s">
        <v>830</v>
      </c>
      <c r="B27" s="133">
        <f>B11+B17+B26</f>
        <v>0</v>
      </c>
    </row>
    <row r="28" spans="1:6" ht="15.75" thickTop="1"/>
  </sheetData>
  <mergeCells count="1">
    <mergeCell ref="A1:B1"/>
  </mergeCell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130" zoomScaleNormal="130" workbookViewId="0">
      <selection activeCell="A3" sqref="A3"/>
    </sheetView>
  </sheetViews>
  <sheetFormatPr defaultRowHeight="15"/>
  <cols>
    <col min="1" max="1" width="51" bestFit="1" customWidth="1"/>
    <col min="2" max="2" width="10" customWidth="1"/>
    <col min="3" max="3" width="14.28515625" bestFit="1" customWidth="1"/>
    <col min="4" max="4" width="12.28515625" customWidth="1"/>
    <col min="5" max="5" width="14.28515625" bestFit="1" customWidth="1"/>
    <col min="6" max="6" width="9.7109375" bestFit="1" customWidth="1"/>
  </cols>
  <sheetData>
    <row r="1" spans="1:10" ht="26.25">
      <c r="A1" s="1146" t="s">
        <v>1257</v>
      </c>
      <c r="B1" s="1147"/>
      <c r="C1" s="1147"/>
      <c r="D1" s="1147"/>
      <c r="E1" s="1147"/>
      <c r="F1" s="8"/>
      <c r="G1" s="8"/>
      <c r="H1" s="8"/>
    </row>
    <row r="2" spans="1:10" ht="15.75">
      <c r="A2" s="123" t="s">
        <v>1236</v>
      </c>
      <c r="B2" s="8"/>
      <c r="C2" s="8"/>
      <c r="D2" s="8"/>
      <c r="E2" s="8"/>
      <c r="F2" s="8"/>
      <c r="G2" s="8"/>
      <c r="H2" s="8"/>
    </row>
    <row r="3" spans="1:10" ht="15.75">
      <c r="A3" s="123" t="s">
        <v>1409</v>
      </c>
      <c r="B3" s="8"/>
      <c r="C3" s="8"/>
      <c r="D3" s="8"/>
      <c r="E3" s="8"/>
      <c r="F3" s="8"/>
      <c r="G3" s="8"/>
      <c r="H3" s="8"/>
    </row>
    <row r="4" spans="1:10" ht="15.75">
      <c r="A4" s="73"/>
      <c r="B4" s="8"/>
      <c r="C4" s="8"/>
      <c r="D4" s="8"/>
      <c r="E4" s="8"/>
      <c r="F4" s="8"/>
      <c r="G4" s="8"/>
      <c r="H4" s="8"/>
    </row>
    <row r="5" spans="1:10" ht="31.5">
      <c r="A5" s="78" t="s">
        <v>692</v>
      </c>
      <c r="B5" s="78" t="s">
        <v>770</v>
      </c>
      <c r="C5" s="78" t="s">
        <v>706</v>
      </c>
      <c r="D5" s="78" t="s">
        <v>810</v>
      </c>
      <c r="E5" s="78" t="s">
        <v>771</v>
      </c>
      <c r="F5" s="8"/>
      <c r="G5" s="8"/>
      <c r="H5" s="8"/>
    </row>
    <row r="6" spans="1:10" ht="16.5" thickBot="1">
      <c r="A6" s="87"/>
      <c r="B6" s="81"/>
      <c r="C6" s="94"/>
      <c r="D6" s="81"/>
      <c r="E6" s="81"/>
      <c r="F6" s="8"/>
      <c r="G6" s="8"/>
      <c r="H6" s="8"/>
    </row>
    <row r="7" spans="1:10" ht="15.75" thickBot="1">
      <c r="A7" s="103" t="s">
        <v>1283</v>
      </c>
      <c r="B7" s="100"/>
      <c r="C7" s="100"/>
      <c r="D7" s="100"/>
      <c r="E7" s="101"/>
      <c r="F7" s="8"/>
      <c r="G7" s="8"/>
      <c r="H7" s="8"/>
    </row>
    <row r="8" spans="1:10">
      <c r="A8" s="80" t="s">
        <v>1262</v>
      </c>
      <c r="B8" s="128"/>
      <c r="C8" s="90"/>
      <c r="D8" s="84"/>
      <c r="E8" s="84"/>
      <c r="F8" s="8" t="s">
        <v>1263</v>
      </c>
      <c r="G8" s="8"/>
      <c r="H8" s="8" t="s">
        <v>1274</v>
      </c>
      <c r="I8" s="8"/>
      <c r="J8" s="8"/>
    </row>
    <row r="9" spans="1:10" s="8" customFormat="1">
      <c r="A9" s="80" t="s">
        <v>1264</v>
      </c>
      <c r="B9" s="128"/>
      <c r="C9" s="90"/>
      <c r="D9" s="84"/>
      <c r="E9" s="84"/>
    </row>
    <row r="10" spans="1:10">
      <c r="A10" s="80" t="s">
        <v>1278</v>
      </c>
      <c r="B10" s="128"/>
      <c r="C10" s="90"/>
      <c r="D10" s="84"/>
      <c r="E10" s="84"/>
      <c r="F10" s="8" t="s">
        <v>1277</v>
      </c>
      <c r="G10" s="8"/>
      <c r="H10" s="8"/>
    </row>
    <row r="11" spans="1:10">
      <c r="A11" s="80" t="s">
        <v>1265</v>
      </c>
      <c r="B11" s="128"/>
      <c r="C11" s="90"/>
      <c r="D11" s="84"/>
      <c r="E11" s="84"/>
      <c r="F11" s="8" t="s">
        <v>1266</v>
      </c>
      <c r="G11" s="8"/>
      <c r="H11" s="8"/>
    </row>
    <row r="12" spans="1:10">
      <c r="A12" s="80" t="s">
        <v>1259</v>
      </c>
      <c r="B12" s="128"/>
      <c r="C12" s="90"/>
      <c r="D12" s="84"/>
      <c r="E12" s="84"/>
      <c r="F12" s="8"/>
      <c r="G12" s="8"/>
      <c r="H12" s="8"/>
    </row>
    <row r="13" spans="1:10">
      <c r="A13" s="80" t="s">
        <v>1289</v>
      </c>
      <c r="B13" s="128"/>
      <c r="C13" s="90"/>
      <c r="D13" s="84"/>
      <c r="E13" s="84"/>
      <c r="F13" s="8" t="s">
        <v>1290</v>
      </c>
      <c r="G13" s="8"/>
      <c r="H13" s="8"/>
    </row>
    <row r="14" spans="1:10">
      <c r="A14" s="80" t="s">
        <v>1260</v>
      </c>
      <c r="B14" s="128"/>
      <c r="C14" s="90"/>
      <c r="D14" s="84"/>
      <c r="E14" s="84"/>
      <c r="F14" s="8"/>
      <c r="G14" s="8"/>
      <c r="H14" s="8"/>
    </row>
    <row r="15" spans="1:10">
      <c r="A15" s="80" t="s">
        <v>1285</v>
      </c>
      <c r="B15" s="128"/>
      <c r="C15" s="90"/>
      <c r="D15" s="84"/>
      <c r="E15" s="84"/>
      <c r="F15" s="8" t="s">
        <v>1286</v>
      </c>
      <c r="G15" s="8"/>
      <c r="H15" s="8"/>
    </row>
    <row r="16" spans="1:10" s="8" customFormat="1">
      <c r="A16" s="80" t="s">
        <v>1287</v>
      </c>
      <c r="B16" s="128"/>
      <c r="C16" s="90"/>
      <c r="D16" s="84"/>
      <c r="E16" s="84"/>
      <c r="F16" s="8" t="s">
        <v>1288</v>
      </c>
    </row>
    <row r="17" spans="1:12" ht="15.75" thickBot="1">
      <c r="A17" s="80"/>
      <c r="B17" s="128"/>
      <c r="C17" s="90"/>
      <c r="D17" s="84"/>
      <c r="E17" s="84"/>
      <c r="F17" s="8"/>
      <c r="G17" s="8"/>
      <c r="H17" s="8"/>
    </row>
    <row r="18" spans="1:12" ht="15.75" thickBot="1">
      <c r="A18" s="95" t="s">
        <v>768</v>
      </c>
      <c r="B18" s="96">
        <f>SUM(B8:B17)</f>
        <v>0</v>
      </c>
      <c r="C18" s="97">
        <f>SUM(C8:C17)</f>
        <v>0</v>
      </c>
      <c r="D18" s="96">
        <f>SUM(D8:D17)</f>
        <v>0</v>
      </c>
      <c r="E18" s="96">
        <f>C18-D18</f>
        <v>0</v>
      </c>
      <c r="F18" s="8"/>
      <c r="G18" s="8"/>
      <c r="H18" s="8"/>
    </row>
    <row r="19" spans="1:12" ht="15.75" thickBot="1">
      <c r="A19" s="106" t="s">
        <v>906</v>
      </c>
      <c r="B19" s="98"/>
      <c r="C19" s="98"/>
      <c r="D19" s="98"/>
      <c r="E19" s="99"/>
      <c r="F19" s="8"/>
      <c r="G19" s="8"/>
      <c r="H19" s="8"/>
    </row>
    <row r="20" spans="1:12">
      <c r="A20" s="80" t="s">
        <v>1261</v>
      </c>
      <c r="B20" s="84"/>
      <c r="C20" s="90"/>
      <c r="D20" s="84"/>
      <c r="E20" s="84"/>
      <c r="F20" s="8" t="s">
        <v>1272</v>
      </c>
      <c r="G20" s="8"/>
      <c r="H20" s="8"/>
    </row>
    <row r="21" spans="1:12">
      <c r="A21" s="80" t="s">
        <v>1258</v>
      </c>
      <c r="B21" s="84"/>
      <c r="C21" s="90"/>
      <c r="D21" s="84"/>
      <c r="E21" s="84"/>
      <c r="F21" s="8"/>
    </row>
    <row r="22" spans="1:12">
      <c r="A22" s="80" t="s">
        <v>1259</v>
      </c>
      <c r="B22" s="84"/>
      <c r="C22" s="90"/>
      <c r="D22" s="84"/>
      <c r="E22" s="84"/>
      <c r="F22" s="8" t="s">
        <v>1271</v>
      </c>
      <c r="G22" s="8"/>
      <c r="H22" s="8"/>
    </row>
    <row r="23" spans="1:12">
      <c r="A23" s="80" t="s">
        <v>1269</v>
      </c>
      <c r="B23" s="84"/>
      <c r="C23" s="90"/>
      <c r="D23" s="84"/>
      <c r="E23" s="84"/>
      <c r="F23" s="8" t="s">
        <v>1270</v>
      </c>
      <c r="G23" s="8"/>
      <c r="H23" s="8"/>
      <c r="L23" s="8" t="s">
        <v>1273</v>
      </c>
    </row>
    <row r="24" spans="1:12">
      <c r="A24" s="80" t="s">
        <v>1267</v>
      </c>
      <c r="B24" s="84"/>
      <c r="C24" s="90"/>
      <c r="D24" s="84"/>
      <c r="E24" s="84"/>
      <c r="F24" s="8"/>
      <c r="G24" s="8"/>
      <c r="H24" s="8"/>
    </row>
    <row r="25" spans="1:12">
      <c r="A25" s="80" t="s">
        <v>1268</v>
      </c>
      <c r="B25" s="84"/>
      <c r="C25" s="90"/>
      <c r="D25" s="84"/>
      <c r="E25" s="84"/>
      <c r="F25" s="8"/>
      <c r="G25" s="8"/>
      <c r="H25" s="8"/>
    </row>
    <row r="26" spans="1:12" s="8" customFormat="1" ht="15.75" thickBot="1">
      <c r="A26" s="80"/>
      <c r="B26" s="84"/>
      <c r="C26" s="90"/>
      <c r="D26" s="84"/>
      <c r="E26" s="84"/>
    </row>
    <row r="27" spans="1:12" ht="15.75" thickBot="1">
      <c r="A27" s="95" t="s">
        <v>768</v>
      </c>
      <c r="B27" s="96">
        <f>SUM(B20:B25)</f>
        <v>0</v>
      </c>
      <c r="C27" s="97">
        <f>SUM(C20:C25)</f>
        <v>0</v>
      </c>
      <c r="D27" s="96">
        <f>SUM(D20:D25)</f>
        <v>0</v>
      </c>
      <c r="E27" s="96">
        <f>C27-D27</f>
        <v>0</v>
      </c>
      <c r="F27" s="8"/>
      <c r="G27" s="8"/>
      <c r="H27" s="8"/>
    </row>
    <row r="28" spans="1:12" ht="15.75" thickBot="1">
      <c r="A28" s="106" t="s">
        <v>819</v>
      </c>
      <c r="B28" s="98"/>
      <c r="C28" s="98"/>
      <c r="D28" s="98"/>
      <c r="E28" s="99"/>
      <c r="F28" s="8"/>
      <c r="G28" s="8"/>
      <c r="H28" s="8"/>
    </row>
    <row r="29" spans="1:12">
      <c r="A29" s="80" t="s">
        <v>1275</v>
      </c>
      <c r="B29" s="85"/>
      <c r="C29" s="126"/>
      <c r="D29" s="127"/>
      <c r="E29" s="84"/>
      <c r="F29" s="8" t="s">
        <v>1276</v>
      </c>
      <c r="G29" s="8"/>
      <c r="H29" s="8"/>
    </row>
    <row r="30" spans="1:12">
      <c r="A30" s="80" t="s">
        <v>1279</v>
      </c>
      <c r="B30" s="85"/>
      <c r="C30" s="126"/>
      <c r="D30" s="127"/>
      <c r="E30" s="84"/>
      <c r="F30" s="8" t="s">
        <v>1280</v>
      </c>
      <c r="G30" s="8"/>
      <c r="H30" s="8"/>
    </row>
    <row r="31" spans="1:12">
      <c r="A31" s="80" t="s">
        <v>1281</v>
      </c>
      <c r="B31" s="85"/>
      <c r="C31" s="126"/>
      <c r="D31" s="127"/>
      <c r="E31" s="84"/>
      <c r="F31" s="8" t="s">
        <v>1282</v>
      </c>
      <c r="G31" s="8"/>
      <c r="H31" s="8"/>
    </row>
    <row r="32" spans="1:12" s="8" customFormat="1">
      <c r="A32" s="80" t="s">
        <v>883</v>
      </c>
      <c r="B32" s="85"/>
      <c r="C32" s="126"/>
      <c r="D32" s="127"/>
      <c r="E32" s="84"/>
      <c r="F32" s="359" t="s">
        <v>1284</v>
      </c>
    </row>
    <row r="33" spans="1:16" s="8" customFormat="1">
      <c r="A33" s="80" t="s">
        <v>1291</v>
      </c>
      <c r="B33" s="85"/>
      <c r="C33" s="126"/>
      <c r="D33" s="127"/>
      <c r="E33" s="84"/>
      <c r="F33" s="359" t="s">
        <v>1292</v>
      </c>
      <c r="K33" s="8" t="s">
        <v>1293</v>
      </c>
      <c r="P33" s="8" t="s">
        <v>1294</v>
      </c>
    </row>
    <row r="34" spans="1:16" s="8" customFormat="1">
      <c r="A34" s="80"/>
      <c r="B34" s="85"/>
      <c r="C34" s="126"/>
      <c r="D34" s="127"/>
      <c r="E34" s="84"/>
    </row>
    <row r="35" spans="1:16">
      <c r="A35" s="80"/>
      <c r="B35" s="85"/>
      <c r="C35" s="126"/>
      <c r="D35" s="127"/>
      <c r="E35" s="84"/>
      <c r="F35" s="8"/>
      <c r="G35" s="8"/>
      <c r="H35" s="8"/>
      <c r="K35" s="8"/>
    </row>
    <row r="36" spans="1:16">
      <c r="A36" s="80"/>
      <c r="B36" s="85"/>
      <c r="C36" s="126"/>
      <c r="D36" s="127"/>
      <c r="E36" s="84"/>
      <c r="F36" s="8"/>
      <c r="G36" s="8"/>
      <c r="H36" s="8"/>
    </row>
    <row r="37" spans="1:16" ht="15.75" thickBot="1">
      <c r="A37" s="169"/>
      <c r="B37" s="170"/>
      <c r="C37" s="171"/>
      <c r="D37" s="170"/>
      <c r="E37" s="127"/>
      <c r="F37" s="8"/>
      <c r="G37" s="8"/>
      <c r="H37" s="8"/>
    </row>
    <row r="38" spans="1:16" ht="15.75" thickBot="1">
      <c r="A38" s="88" t="s">
        <v>768</v>
      </c>
      <c r="B38" s="172">
        <f>SUM(B29:B37)</f>
        <v>0</v>
      </c>
      <c r="C38" s="173">
        <f>SUM(C29:C37)</f>
        <v>0</v>
      </c>
      <c r="D38" s="129">
        <f>SUM(D29:D37)</f>
        <v>0</v>
      </c>
      <c r="E38" s="131">
        <f>C38-D38</f>
        <v>0</v>
      </c>
      <c r="F38" s="8"/>
      <c r="G38" s="8"/>
      <c r="H38" s="8"/>
    </row>
    <row r="39" spans="1:16" s="8" customFormat="1" ht="16.5" thickTop="1" thickBot="1">
      <c r="A39" s="106" t="s">
        <v>1295</v>
      </c>
      <c r="B39" s="98"/>
      <c r="C39" s="98"/>
      <c r="D39" s="98"/>
      <c r="E39" s="99"/>
    </row>
    <row r="40" spans="1:16" s="8" customFormat="1">
      <c r="A40" s="80" t="s">
        <v>1296</v>
      </c>
      <c r="B40" s="85"/>
      <c r="C40" s="126"/>
      <c r="D40" s="127"/>
      <c r="E40" s="84"/>
      <c r="F40" s="681">
        <v>22000</v>
      </c>
    </row>
    <row r="41" spans="1:16" s="8" customFormat="1">
      <c r="A41" s="80" t="s">
        <v>1297</v>
      </c>
      <c r="B41" s="85"/>
      <c r="C41" s="126"/>
      <c r="D41" s="127"/>
      <c r="E41" s="84"/>
      <c r="F41" s="681">
        <v>8400</v>
      </c>
    </row>
    <row r="42" spans="1:16" s="8" customFormat="1">
      <c r="A42" s="80" t="s">
        <v>1298</v>
      </c>
      <c r="B42" s="85"/>
      <c r="C42" s="126"/>
      <c r="D42" s="127"/>
      <c r="E42" s="84"/>
    </row>
    <row r="43" spans="1:16" s="8" customFormat="1">
      <c r="A43" s="80"/>
      <c r="B43" s="85"/>
      <c r="C43" s="126"/>
      <c r="D43" s="127"/>
      <c r="E43" s="84"/>
      <c r="F43" s="359"/>
    </row>
    <row r="44" spans="1:16" s="8" customFormat="1">
      <c r="A44" s="80"/>
      <c r="B44" s="85"/>
      <c r="C44" s="126"/>
      <c r="D44" s="127"/>
      <c r="E44" s="84"/>
      <c r="F44" s="359"/>
    </row>
    <row r="45" spans="1:16" s="8" customFormat="1">
      <c r="A45" s="80"/>
      <c r="B45" s="85"/>
      <c r="C45" s="126"/>
      <c r="D45" s="127"/>
      <c r="E45" s="84"/>
    </row>
    <row r="46" spans="1:16" s="8" customFormat="1">
      <c r="A46" s="80"/>
      <c r="B46" s="85"/>
      <c r="C46" s="126"/>
      <c r="D46" s="127"/>
      <c r="E46" s="84"/>
    </row>
    <row r="47" spans="1:16" s="8" customFormat="1">
      <c r="A47" s="80"/>
      <c r="B47" s="85"/>
      <c r="C47" s="126"/>
      <c r="D47" s="127"/>
      <c r="E47" s="84"/>
    </row>
    <row r="48" spans="1:16" s="8" customFormat="1" ht="15.75" thickBot="1">
      <c r="A48" s="169"/>
      <c r="B48" s="170"/>
      <c r="C48" s="171"/>
      <c r="D48" s="170"/>
      <c r="E48" s="127"/>
    </row>
    <row r="49" spans="1:8" s="8" customFormat="1" ht="15.75" thickBot="1">
      <c r="A49" s="88" t="s">
        <v>768</v>
      </c>
      <c r="B49" s="172">
        <f>SUM(B40:B48)</f>
        <v>0</v>
      </c>
      <c r="C49" s="173">
        <f>SUM(C40:C48)</f>
        <v>0</v>
      </c>
      <c r="D49" s="129">
        <f>SUM(D40:D48)</f>
        <v>0</v>
      </c>
      <c r="E49" s="131">
        <f>C49-D49</f>
        <v>0</v>
      </c>
    </row>
    <row r="50" spans="1:8" ht="17.25" thickTop="1" thickBot="1">
      <c r="A50" s="132" t="s">
        <v>1248</v>
      </c>
      <c r="B50" s="133">
        <f>B18+B27+B38</f>
        <v>0</v>
      </c>
      <c r="C50" s="134">
        <f>C18+C27+C38</f>
        <v>0</v>
      </c>
      <c r="D50" s="133">
        <f>D18+D27+D38</f>
        <v>0</v>
      </c>
      <c r="E50" s="133">
        <f>E18+E27+E38</f>
        <v>0</v>
      </c>
      <c r="F50" s="8"/>
      <c r="G50" s="8"/>
      <c r="H50" s="8"/>
    </row>
    <row r="51" spans="1:8" ht="15.75" thickTop="1">
      <c r="A51" s="8"/>
      <c r="B51" s="8"/>
      <c r="C51" s="8"/>
      <c r="D51" s="8"/>
      <c r="E51" s="8"/>
      <c r="F51" s="8"/>
      <c r="G51" s="8"/>
      <c r="H51" s="8"/>
    </row>
    <row r="52" spans="1:8">
      <c r="A52" s="8"/>
      <c r="B52" s="8"/>
      <c r="C52" s="8"/>
      <c r="D52" s="8"/>
      <c r="E52" s="8"/>
      <c r="F52" s="8"/>
      <c r="G52" s="8"/>
      <c r="H52" s="8"/>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2"/>
  <sheetViews>
    <sheetView workbookViewId="0"/>
  </sheetViews>
  <sheetFormatPr defaultColWidth="8.85546875" defaultRowHeight="15"/>
  <sheetData>
    <row r="1" spans="1:48">
      <c r="A1" s="1" t="s">
        <v>5</v>
      </c>
      <c r="B1" s="1" t="s">
        <v>0</v>
      </c>
      <c r="C1" s="1" t="s">
        <v>10</v>
      </c>
      <c r="D1" s="1" t="s">
        <v>11</v>
      </c>
      <c r="E1" s="1" t="s">
        <v>12</v>
      </c>
      <c r="F1" s="1" t="s">
        <v>13</v>
      </c>
      <c r="G1" s="1" t="s">
        <v>14</v>
      </c>
      <c r="H1" s="1" t="s">
        <v>15</v>
      </c>
      <c r="I1" s="1" t="s">
        <v>16</v>
      </c>
      <c r="J1" s="1" t="s">
        <v>17</v>
      </c>
      <c r="K1" s="1" t="s">
        <v>18</v>
      </c>
      <c r="L1" s="1" t="s">
        <v>19</v>
      </c>
      <c r="M1" s="1" t="s">
        <v>20</v>
      </c>
      <c r="N1" s="1" t="s">
        <v>21</v>
      </c>
      <c r="O1" s="1" t="s">
        <v>22</v>
      </c>
      <c r="P1" s="1" t="s">
        <v>23</v>
      </c>
      <c r="Q1" s="1" t="s">
        <v>24</v>
      </c>
      <c r="R1" s="1" t="s">
        <v>25</v>
      </c>
      <c r="S1" s="1" t="s">
        <v>26</v>
      </c>
      <c r="T1" s="1" t="s">
        <v>27</v>
      </c>
    </row>
    <row r="2" spans="1:48">
      <c r="A2" t="s">
        <v>84</v>
      </c>
      <c r="B2">
        <v>1</v>
      </c>
      <c r="C2">
        <v>1000</v>
      </c>
      <c r="D2">
        <v>1</v>
      </c>
      <c r="E2" t="s">
        <v>92</v>
      </c>
      <c r="F2">
        <v>1001</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row>
    <row r="3" spans="1:48">
      <c r="A3" t="s">
        <v>84</v>
      </c>
      <c r="B3">
        <v>1</v>
      </c>
      <c r="C3">
        <v>1001</v>
      </c>
      <c r="D3">
        <v>1</v>
      </c>
      <c r="E3" t="s">
        <v>94</v>
      </c>
      <c r="F3">
        <v>1001</v>
      </c>
      <c r="G3">
        <v>2144.25</v>
      </c>
      <c r="H3">
        <v>0</v>
      </c>
      <c r="I3">
        <v>0</v>
      </c>
      <c r="J3">
        <v>0</v>
      </c>
      <c r="K3">
        <v>0</v>
      </c>
      <c r="L3">
        <v>0</v>
      </c>
      <c r="M3">
        <v>0</v>
      </c>
      <c r="N3">
        <v>0</v>
      </c>
      <c r="O3">
        <v>0</v>
      </c>
      <c r="P3">
        <v>0</v>
      </c>
      <c r="Q3">
        <v>0</v>
      </c>
      <c r="R3">
        <v>-350</v>
      </c>
      <c r="S3">
        <v>0</v>
      </c>
      <c r="T3">
        <v>0</v>
      </c>
      <c r="U3">
        <v>1794.25</v>
      </c>
      <c r="V3">
        <v>0</v>
      </c>
      <c r="W3">
        <v>0</v>
      </c>
      <c r="X3">
        <v>0</v>
      </c>
      <c r="Y3">
        <v>0</v>
      </c>
      <c r="Z3">
        <v>0</v>
      </c>
      <c r="AA3">
        <v>0</v>
      </c>
      <c r="AB3">
        <v>0</v>
      </c>
      <c r="AC3">
        <v>0</v>
      </c>
      <c r="AD3">
        <v>0</v>
      </c>
      <c r="AE3">
        <v>0</v>
      </c>
      <c r="AF3">
        <v>0</v>
      </c>
      <c r="AG3">
        <v>0</v>
      </c>
      <c r="AH3">
        <v>0</v>
      </c>
      <c r="AI3">
        <v>1794.25</v>
      </c>
      <c r="AJ3">
        <v>0</v>
      </c>
      <c r="AK3">
        <v>0</v>
      </c>
      <c r="AL3">
        <v>0</v>
      </c>
      <c r="AM3">
        <v>0</v>
      </c>
      <c r="AN3">
        <v>0</v>
      </c>
      <c r="AO3">
        <v>0</v>
      </c>
      <c r="AP3">
        <v>0</v>
      </c>
      <c r="AQ3">
        <v>0</v>
      </c>
      <c r="AR3">
        <v>0</v>
      </c>
      <c r="AS3">
        <v>0</v>
      </c>
      <c r="AT3">
        <v>0</v>
      </c>
      <c r="AU3">
        <v>0</v>
      </c>
      <c r="AV3">
        <v>0</v>
      </c>
    </row>
    <row r="4" spans="1:48">
      <c r="A4" t="s">
        <v>84</v>
      </c>
      <c r="B4">
        <v>1</v>
      </c>
      <c r="C4">
        <v>1002</v>
      </c>
      <c r="D4">
        <v>1</v>
      </c>
      <c r="E4" t="s">
        <v>95</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row>
    <row r="5" spans="1:48">
      <c r="A5" t="s">
        <v>84</v>
      </c>
      <c r="B5">
        <v>1</v>
      </c>
      <c r="C5">
        <v>1003</v>
      </c>
      <c r="D5">
        <v>1</v>
      </c>
      <c r="E5" t="s">
        <v>96</v>
      </c>
      <c r="G5">
        <v>11788.64</v>
      </c>
      <c r="H5">
        <v>0</v>
      </c>
      <c r="I5">
        <v>-1300</v>
      </c>
      <c r="J5">
        <v>-167.75</v>
      </c>
      <c r="K5">
        <v>0</v>
      </c>
      <c r="L5">
        <v>0</v>
      </c>
      <c r="M5">
        <v>0</v>
      </c>
      <c r="N5">
        <v>0</v>
      </c>
      <c r="O5">
        <v>0</v>
      </c>
      <c r="P5">
        <v>0</v>
      </c>
      <c r="Q5">
        <v>0</v>
      </c>
      <c r="R5">
        <v>0</v>
      </c>
      <c r="S5">
        <v>844.78</v>
      </c>
      <c r="T5">
        <v>0</v>
      </c>
      <c r="U5">
        <v>11165.67</v>
      </c>
      <c r="V5">
        <v>0</v>
      </c>
      <c r="W5">
        <v>0</v>
      </c>
      <c r="X5">
        <v>-2000</v>
      </c>
      <c r="Y5">
        <v>-48</v>
      </c>
      <c r="Z5">
        <v>0</v>
      </c>
      <c r="AA5">
        <v>0</v>
      </c>
      <c r="AB5">
        <v>0</v>
      </c>
      <c r="AC5">
        <v>0</v>
      </c>
      <c r="AD5">
        <v>0</v>
      </c>
      <c r="AE5">
        <v>0</v>
      </c>
      <c r="AF5">
        <v>0</v>
      </c>
      <c r="AG5">
        <v>0</v>
      </c>
      <c r="AH5">
        <v>0</v>
      </c>
      <c r="AI5">
        <v>9117.67</v>
      </c>
      <c r="AJ5">
        <v>0</v>
      </c>
      <c r="AK5">
        <v>0</v>
      </c>
      <c r="AL5">
        <v>0</v>
      </c>
      <c r="AM5">
        <v>0</v>
      </c>
      <c r="AN5">
        <v>0</v>
      </c>
      <c r="AO5">
        <v>0</v>
      </c>
      <c r="AP5">
        <v>0</v>
      </c>
      <c r="AQ5">
        <v>0</v>
      </c>
      <c r="AR5">
        <v>0</v>
      </c>
      <c r="AS5">
        <v>0</v>
      </c>
      <c r="AT5">
        <v>0</v>
      </c>
      <c r="AU5">
        <v>0</v>
      </c>
      <c r="AV5">
        <v>0</v>
      </c>
    </row>
    <row r="6" spans="1:48">
      <c r="A6" t="s">
        <v>84</v>
      </c>
      <c r="B6">
        <v>1</v>
      </c>
      <c r="C6">
        <v>1025</v>
      </c>
      <c r="D6">
        <v>1</v>
      </c>
      <c r="E6" t="s">
        <v>97</v>
      </c>
      <c r="F6">
        <v>1002</v>
      </c>
      <c r="G6">
        <v>196659.26</v>
      </c>
      <c r="H6">
        <v>-48989.33</v>
      </c>
      <c r="I6">
        <v>-26641.88</v>
      </c>
      <c r="J6">
        <v>87250.16</v>
      </c>
      <c r="K6">
        <v>28366.25</v>
      </c>
      <c r="L6">
        <v>-54682.5</v>
      </c>
      <c r="M6">
        <v>-106340.3</v>
      </c>
      <c r="N6">
        <v>26044.61</v>
      </c>
      <c r="O6">
        <v>2423419.4700000002</v>
      </c>
      <c r="P6">
        <v>-2384994.5299999998</v>
      </c>
      <c r="Q6">
        <v>-65890.259999999995</v>
      </c>
      <c r="R6">
        <v>-132488.35999999999</v>
      </c>
      <c r="S6">
        <v>91681.61</v>
      </c>
      <c r="T6">
        <v>0</v>
      </c>
      <c r="U6">
        <v>33394.199999999997</v>
      </c>
      <c r="V6">
        <v>71424.44</v>
      </c>
      <c r="W6">
        <v>-27707.63</v>
      </c>
      <c r="X6">
        <v>-9761.6</v>
      </c>
      <c r="Y6">
        <v>16271.71</v>
      </c>
      <c r="Z6">
        <v>8510.32</v>
      </c>
      <c r="AA6">
        <v>-1949.89</v>
      </c>
      <c r="AB6">
        <v>-27766.17</v>
      </c>
      <c r="AC6">
        <v>730112.71</v>
      </c>
      <c r="AD6">
        <v>-616752.22</v>
      </c>
      <c r="AE6">
        <v>-134021.23000000001</v>
      </c>
      <c r="AF6">
        <v>114533.95</v>
      </c>
      <c r="AG6">
        <v>64759.88</v>
      </c>
      <c r="AH6">
        <v>0</v>
      </c>
      <c r="AI6">
        <v>221048.47</v>
      </c>
      <c r="AJ6">
        <v>-168804.33</v>
      </c>
      <c r="AK6">
        <v>125758.53</v>
      </c>
      <c r="AL6">
        <v>-103126.54</v>
      </c>
      <c r="AM6">
        <v>457575.08</v>
      </c>
      <c r="AN6">
        <v>-401366.49</v>
      </c>
      <c r="AO6">
        <v>31753.48</v>
      </c>
      <c r="AP6">
        <v>-58192.37</v>
      </c>
      <c r="AQ6">
        <v>-140705.57999999999</v>
      </c>
      <c r="AR6">
        <v>0</v>
      </c>
      <c r="AS6">
        <v>0</v>
      </c>
      <c r="AT6">
        <v>0</v>
      </c>
      <c r="AU6">
        <v>0</v>
      </c>
      <c r="AV6">
        <v>0</v>
      </c>
    </row>
    <row r="7" spans="1:48">
      <c r="A7" t="s">
        <v>84</v>
      </c>
      <c r="B7">
        <v>1</v>
      </c>
      <c r="C7">
        <v>1026</v>
      </c>
      <c r="D7">
        <v>1</v>
      </c>
      <c r="E7" t="s">
        <v>98</v>
      </c>
      <c r="G7">
        <v>1854.44</v>
      </c>
      <c r="H7">
        <v>0</v>
      </c>
      <c r="I7">
        <v>-9.9499999999999993</v>
      </c>
      <c r="J7">
        <v>0</v>
      </c>
      <c r="K7">
        <v>-9.9499999999999993</v>
      </c>
      <c r="L7">
        <v>0</v>
      </c>
      <c r="M7">
        <v>-9.9499999999999993</v>
      </c>
      <c r="N7">
        <v>0</v>
      </c>
      <c r="O7">
        <v>-9.9499999999999993</v>
      </c>
      <c r="P7">
        <v>0</v>
      </c>
      <c r="Q7">
        <v>-9.9499999999999993</v>
      </c>
      <c r="R7">
        <v>-165</v>
      </c>
      <c r="S7">
        <v>-695.39</v>
      </c>
      <c r="T7">
        <v>0</v>
      </c>
      <c r="U7">
        <v>944.3</v>
      </c>
      <c r="V7">
        <v>0</v>
      </c>
      <c r="W7">
        <v>0</v>
      </c>
      <c r="X7">
        <v>0</v>
      </c>
      <c r="Y7">
        <v>-4</v>
      </c>
      <c r="Z7">
        <v>-4</v>
      </c>
      <c r="AA7">
        <v>373.48</v>
      </c>
      <c r="AB7">
        <v>-13.95</v>
      </c>
      <c r="AC7">
        <v>-13.95</v>
      </c>
      <c r="AD7">
        <v>-13.95</v>
      </c>
      <c r="AE7">
        <v>13.95</v>
      </c>
      <c r="AF7">
        <v>0</v>
      </c>
      <c r="AG7">
        <v>0</v>
      </c>
      <c r="AH7">
        <v>0</v>
      </c>
      <c r="AI7">
        <v>1281.8800000000001</v>
      </c>
      <c r="AJ7">
        <v>-9.9499999999999993</v>
      </c>
      <c r="AK7">
        <v>0</v>
      </c>
      <c r="AL7">
        <v>-9.9499999999999993</v>
      </c>
      <c r="AM7">
        <v>0</v>
      </c>
      <c r="AN7">
        <v>-9.9499999999999993</v>
      </c>
      <c r="AO7">
        <v>0</v>
      </c>
      <c r="AP7">
        <v>0</v>
      </c>
      <c r="AQ7">
        <v>0</v>
      </c>
      <c r="AR7">
        <v>0</v>
      </c>
      <c r="AS7">
        <v>0</v>
      </c>
      <c r="AT7">
        <v>0</v>
      </c>
      <c r="AU7">
        <v>0</v>
      </c>
      <c r="AV7">
        <v>0</v>
      </c>
    </row>
    <row r="8" spans="1:48">
      <c r="A8" t="s">
        <v>84</v>
      </c>
      <c r="B8">
        <v>1</v>
      </c>
      <c r="C8">
        <v>1027</v>
      </c>
      <c r="D8">
        <v>1</v>
      </c>
      <c r="E8" t="s">
        <v>99</v>
      </c>
      <c r="G8">
        <v>576.73</v>
      </c>
      <c r="H8">
        <v>-18.73</v>
      </c>
      <c r="I8">
        <v>3.79</v>
      </c>
      <c r="J8">
        <v>5.04</v>
      </c>
      <c r="K8">
        <v>5</v>
      </c>
      <c r="L8">
        <v>52.46</v>
      </c>
      <c r="M8">
        <v>0.82</v>
      </c>
      <c r="N8">
        <v>0.18</v>
      </c>
      <c r="O8">
        <v>-75.45</v>
      </c>
      <c r="P8">
        <v>39.56</v>
      </c>
      <c r="Q8">
        <v>7.95</v>
      </c>
      <c r="R8">
        <v>1.63</v>
      </c>
      <c r="S8">
        <v>-268.95</v>
      </c>
      <c r="T8">
        <v>0</v>
      </c>
      <c r="U8">
        <v>330.03</v>
      </c>
      <c r="V8">
        <v>-49.95</v>
      </c>
      <c r="W8">
        <v>-40.130000000000003</v>
      </c>
      <c r="X8">
        <v>-5.39</v>
      </c>
      <c r="Y8">
        <v>-1.37</v>
      </c>
      <c r="Z8">
        <v>0</v>
      </c>
      <c r="AA8">
        <v>162.44999999999999</v>
      </c>
      <c r="AB8">
        <v>-46.32</v>
      </c>
      <c r="AC8">
        <v>-41.58</v>
      </c>
      <c r="AD8">
        <v>68.790000000000006</v>
      </c>
      <c r="AE8">
        <v>6.1</v>
      </c>
      <c r="AF8">
        <v>107.64</v>
      </c>
      <c r="AG8">
        <v>-94.62</v>
      </c>
      <c r="AH8">
        <v>0</v>
      </c>
      <c r="AI8">
        <v>395.65</v>
      </c>
      <c r="AJ8">
        <v>26.38</v>
      </c>
      <c r="AK8">
        <v>-20.39</v>
      </c>
      <c r="AL8">
        <v>1.37</v>
      </c>
      <c r="AM8">
        <v>-25.65</v>
      </c>
      <c r="AN8">
        <v>34.950000000000003</v>
      </c>
      <c r="AO8">
        <v>20.21</v>
      </c>
      <c r="AP8">
        <v>35.299999999999997</v>
      </c>
      <c r="AQ8">
        <v>0</v>
      </c>
      <c r="AR8">
        <v>0</v>
      </c>
      <c r="AS8">
        <v>0</v>
      </c>
      <c r="AT8">
        <v>0</v>
      </c>
      <c r="AU8">
        <v>0</v>
      </c>
      <c r="AV8">
        <v>0</v>
      </c>
    </row>
    <row r="9" spans="1:48">
      <c r="A9" t="s">
        <v>84</v>
      </c>
      <c r="B9">
        <v>1</v>
      </c>
      <c r="C9">
        <v>1030</v>
      </c>
      <c r="D9">
        <v>1</v>
      </c>
      <c r="E9" t="s">
        <v>100</v>
      </c>
      <c r="F9">
        <v>1001</v>
      </c>
      <c r="G9">
        <v>0</v>
      </c>
      <c r="H9">
        <v>0</v>
      </c>
      <c r="I9">
        <v>0</v>
      </c>
      <c r="J9">
        <v>0</v>
      </c>
      <c r="K9">
        <v>0</v>
      </c>
      <c r="L9">
        <v>72821.679999999993</v>
      </c>
      <c r="M9">
        <v>-72821.679999999993</v>
      </c>
      <c r="N9">
        <v>0</v>
      </c>
      <c r="O9">
        <v>0</v>
      </c>
      <c r="P9">
        <v>0</v>
      </c>
      <c r="Q9">
        <v>1035000</v>
      </c>
      <c r="R9">
        <v>-1035000</v>
      </c>
      <c r="S9">
        <v>0</v>
      </c>
      <c r="T9">
        <v>0</v>
      </c>
      <c r="U9">
        <v>0</v>
      </c>
      <c r="V9">
        <v>429000</v>
      </c>
      <c r="W9">
        <v>-429000</v>
      </c>
      <c r="X9">
        <v>0</v>
      </c>
      <c r="Y9">
        <v>0</v>
      </c>
      <c r="Z9">
        <v>0</v>
      </c>
      <c r="AA9">
        <v>2006.27</v>
      </c>
      <c r="AB9">
        <v>21161.599999999999</v>
      </c>
      <c r="AC9">
        <v>0</v>
      </c>
      <c r="AD9">
        <v>0</v>
      </c>
      <c r="AE9">
        <v>0</v>
      </c>
      <c r="AF9">
        <v>-2006.27</v>
      </c>
      <c r="AG9">
        <v>-21161.599999999999</v>
      </c>
      <c r="AH9">
        <v>0</v>
      </c>
      <c r="AI9">
        <v>0</v>
      </c>
      <c r="AJ9">
        <v>0</v>
      </c>
      <c r="AK9">
        <v>0</v>
      </c>
      <c r="AL9">
        <v>0</v>
      </c>
      <c r="AM9">
        <v>0</v>
      </c>
      <c r="AN9">
        <v>0</v>
      </c>
      <c r="AO9">
        <v>183.96</v>
      </c>
      <c r="AP9">
        <v>-183.96</v>
      </c>
      <c r="AQ9">
        <v>0</v>
      </c>
      <c r="AR9">
        <v>0</v>
      </c>
      <c r="AS9">
        <v>0</v>
      </c>
      <c r="AT9">
        <v>0</v>
      </c>
      <c r="AU9">
        <v>0</v>
      </c>
      <c r="AV9">
        <v>0</v>
      </c>
    </row>
    <row r="10" spans="1:48">
      <c r="A10" t="s">
        <v>84</v>
      </c>
      <c r="B10">
        <v>1</v>
      </c>
      <c r="C10">
        <v>1031</v>
      </c>
      <c r="D10">
        <v>1</v>
      </c>
      <c r="E10" t="s">
        <v>101</v>
      </c>
      <c r="G10">
        <v>17573.22</v>
      </c>
      <c r="H10">
        <v>0</v>
      </c>
      <c r="I10">
        <v>0</v>
      </c>
      <c r="J10">
        <v>0</v>
      </c>
      <c r="K10">
        <v>800033.6</v>
      </c>
      <c r="L10">
        <v>208.32</v>
      </c>
      <c r="M10">
        <v>183.68</v>
      </c>
      <c r="N10">
        <v>-349875.37</v>
      </c>
      <c r="O10">
        <v>-119903.92</v>
      </c>
      <c r="P10">
        <v>400144.2</v>
      </c>
      <c r="Q10">
        <v>-124885.12</v>
      </c>
      <c r="R10">
        <v>-124373.4</v>
      </c>
      <c r="S10">
        <v>-299949.98</v>
      </c>
      <c r="T10">
        <v>0</v>
      </c>
      <c r="U10">
        <v>199155.23</v>
      </c>
      <c r="V10">
        <v>-179989.9</v>
      </c>
      <c r="W10">
        <v>200022.35</v>
      </c>
      <c r="X10">
        <v>-214989.92</v>
      </c>
      <c r="Y10">
        <v>742032.64</v>
      </c>
      <c r="Z10">
        <v>-229949.66</v>
      </c>
      <c r="AA10">
        <v>-199992.57</v>
      </c>
      <c r="AB10">
        <v>-149996.91</v>
      </c>
      <c r="AC10">
        <v>-159998.35999999999</v>
      </c>
      <c r="AD10">
        <v>414184.87</v>
      </c>
      <c r="AE10">
        <v>-99584.8</v>
      </c>
      <c r="AF10">
        <v>-299883.95</v>
      </c>
      <c r="AG10">
        <v>32145.89</v>
      </c>
      <c r="AH10">
        <v>0</v>
      </c>
      <c r="AI10">
        <v>53154.91</v>
      </c>
      <c r="AJ10">
        <v>0</v>
      </c>
      <c r="AK10">
        <v>-50009.95</v>
      </c>
      <c r="AL10">
        <v>-9.9499999999999993</v>
      </c>
      <c r="AM10">
        <v>-9.9499999999999993</v>
      </c>
      <c r="AN10">
        <v>-9.9499999999999993</v>
      </c>
      <c r="AO10">
        <v>-9.9499999999999993</v>
      </c>
      <c r="AP10">
        <v>-9.9499999999999993</v>
      </c>
      <c r="AQ10">
        <v>0</v>
      </c>
      <c r="AR10">
        <v>0</v>
      </c>
      <c r="AS10">
        <v>0</v>
      </c>
      <c r="AT10">
        <v>0</v>
      </c>
      <c r="AU10">
        <v>0</v>
      </c>
      <c r="AV10">
        <v>0</v>
      </c>
    </row>
    <row r="11" spans="1:48">
      <c r="A11" t="s">
        <v>84</v>
      </c>
      <c r="B11">
        <v>1</v>
      </c>
      <c r="C11">
        <v>1032</v>
      </c>
      <c r="D11">
        <v>1</v>
      </c>
      <c r="E11" t="s">
        <v>102</v>
      </c>
      <c r="G11">
        <v>714796.84</v>
      </c>
      <c r="H11">
        <v>-289815.82</v>
      </c>
      <c r="I11">
        <v>-289912.56</v>
      </c>
      <c r="J11">
        <v>48.84</v>
      </c>
      <c r="K11">
        <v>1420164.8</v>
      </c>
      <c r="L11">
        <v>792.67</v>
      </c>
      <c r="M11">
        <v>-1189577.72</v>
      </c>
      <c r="N11">
        <v>120.6</v>
      </c>
      <c r="O11">
        <v>128.63999999999999</v>
      </c>
      <c r="P11">
        <v>1600763.69</v>
      </c>
      <c r="Q11">
        <v>-911372.21</v>
      </c>
      <c r="R11">
        <v>750720.35</v>
      </c>
      <c r="S11">
        <v>-586159.43999999994</v>
      </c>
      <c r="T11">
        <v>0</v>
      </c>
      <c r="U11">
        <v>1220698.68</v>
      </c>
      <c r="V11">
        <v>-656876.12</v>
      </c>
      <c r="W11">
        <v>-299004.84999999998</v>
      </c>
      <c r="X11">
        <v>112.53</v>
      </c>
      <c r="Y11">
        <v>1300316.31</v>
      </c>
      <c r="Z11">
        <v>960.64</v>
      </c>
      <c r="AA11">
        <v>-1129498.33</v>
      </c>
      <c r="AB11">
        <v>173.42</v>
      </c>
      <c r="AC11">
        <v>2150458.12</v>
      </c>
      <c r="AD11">
        <v>-998897.03</v>
      </c>
      <c r="AE11">
        <v>-816591.14</v>
      </c>
      <c r="AF11">
        <v>-545010.22</v>
      </c>
      <c r="AG11">
        <v>68181.929999999993</v>
      </c>
      <c r="AH11">
        <v>0</v>
      </c>
      <c r="AI11">
        <v>295023.94</v>
      </c>
      <c r="AJ11">
        <v>-61816.12</v>
      </c>
      <c r="AK11">
        <v>-199905.15</v>
      </c>
      <c r="AL11">
        <v>28.21</v>
      </c>
      <c r="AM11">
        <v>1300497.71</v>
      </c>
      <c r="AN11">
        <v>-1135470.3899999999</v>
      </c>
      <c r="AO11">
        <v>172.8</v>
      </c>
      <c r="AP11">
        <v>185.38</v>
      </c>
      <c r="AQ11">
        <v>0</v>
      </c>
      <c r="AR11">
        <v>0</v>
      </c>
      <c r="AS11">
        <v>0</v>
      </c>
      <c r="AT11">
        <v>0</v>
      </c>
      <c r="AU11">
        <v>0</v>
      </c>
      <c r="AV11">
        <v>0</v>
      </c>
    </row>
    <row r="12" spans="1:48">
      <c r="A12" t="s">
        <v>84</v>
      </c>
      <c r="B12">
        <v>1</v>
      </c>
      <c r="C12">
        <v>1040</v>
      </c>
      <c r="D12">
        <v>1</v>
      </c>
      <c r="E12" t="s">
        <v>103</v>
      </c>
      <c r="G12">
        <v>0</v>
      </c>
      <c r="H12">
        <v>0</v>
      </c>
      <c r="I12">
        <v>0</v>
      </c>
      <c r="J12">
        <v>0</v>
      </c>
      <c r="K12">
        <v>0</v>
      </c>
      <c r="L12">
        <v>0</v>
      </c>
      <c r="M12">
        <v>0</v>
      </c>
      <c r="N12">
        <v>0</v>
      </c>
      <c r="O12">
        <v>0</v>
      </c>
      <c r="P12">
        <v>0</v>
      </c>
      <c r="Q12">
        <v>0</v>
      </c>
      <c r="R12">
        <v>0</v>
      </c>
      <c r="S12">
        <v>49956.65</v>
      </c>
      <c r="T12">
        <v>0</v>
      </c>
      <c r="U12">
        <v>49956.65</v>
      </c>
      <c r="V12">
        <v>0</v>
      </c>
      <c r="W12">
        <v>0</v>
      </c>
      <c r="X12">
        <v>0</v>
      </c>
      <c r="Y12">
        <v>0</v>
      </c>
      <c r="Z12">
        <v>0</v>
      </c>
      <c r="AA12">
        <v>0</v>
      </c>
      <c r="AB12">
        <v>0</v>
      </c>
      <c r="AC12">
        <v>0</v>
      </c>
      <c r="AD12">
        <v>0</v>
      </c>
      <c r="AE12">
        <v>-9.9499999999999993</v>
      </c>
      <c r="AF12">
        <v>0</v>
      </c>
      <c r="AG12">
        <v>-9.9499999999999993</v>
      </c>
      <c r="AH12">
        <v>0</v>
      </c>
      <c r="AI12">
        <v>49936.75</v>
      </c>
      <c r="AJ12">
        <v>0</v>
      </c>
      <c r="AK12">
        <v>-9.9499999999999993</v>
      </c>
      <c r="AL12">
        <v>0</v>
      </c>
      <c r="AM12">
        <v>-9.9499999999999993</v>
      </c>
      <c r="AN12">
        <v>0</v>
      </c>
      <c r="AO12">
        <v>23952.93</v>
      </c>
      <c r="AP12">
        <v>-2460.96</v>
      </c>
      <c r="AQ12">
        <v>0</v>
      </c>
      <c r="AR12">
        <v>0</v>
      </c>
      <c r="AS12">
        <v>0</v>
      </c>
      <c r="AT12">
        <v>0</v>
      </c>
      <c r="AU12">
        <v>0</v>
      </c>
      <c r="AV12">
        <v>0</v>
      </c>
    </row>
    <row r="13" spans="1:48">
      <c r="A13" t="s">
        <v>84</v>
      </c>
      <c r="B13">
        <v>1</v>
      </c>
      <c r="C13">
        <v>1050</v>
      </c>
      <c r="D13">
        <v>1</v>
      </c>
      <c r="E13" t="s">
        <v>104</v>
      </c>
      <c r="G13">
        <v>7595.83</v>
      </c>
      <c r="H13">
        <v>0</v>
      </c>
      <c r="I13">
        <v>0</v>
      </c>
      <c r="J13">
        <v>0</v>
      </c>
      <c r="K13">
        <v>300012.65000000002</v>
      </c>
      <c r="L13">
        <v>-93077.4</v>
      </c>
      <c r="M13">
        <v>192155.57</v>
      </c>
      <c r="N13">
        <v>83.7</v>
      </c>
      <c r="O13">
        <v>89.28</v>
      </c>
      <c r="P13">
        <v>78.12</v>
      </c>
      <c r="Q13">
        <v>65.209999999999994</v>
      </c>
      <c r="R13">
        <v>90053.79</v>
      </c>
      <c r="S13">
        <v>-293731.94</v>
      </c>
      <c r="T13">
        <v>0</v>
      </c>
      <c r="U13">
        <v>203324.81</v>
      </c>
      <c r="V13">
        <v>22.96</v>
      </c>
      <c r="W13">
        <v>17.36</v>
      </c>
      <c r="X13">
        <v>17.36</v>
      </c>
      <c r="Y13">
        <v>11.76</v>
      </c>
      <c r="Z13">
        <v>15.67</v>
      </c>
      <c r="AA13">
        <v>3.3</v>
      </c>
      <c r="AB13">
        <v>3.19</v>
      </c>
      <c r="AC13">
        <v>3.63</v>
      </c>
      <c r="AD13">
        <v>2.42</v>
      </c>
      <c r="AE13">
        <v>45.14</v>
      </c>
      <c r="AF13">
        <v>-69216.36</v>
      </c>
      <c r="AG13">
        <v>50.17</v>
      </c>
      <c r="AH13">
        <v>0</v>
      </c>
      <c r="AI13">
        <v>134301.41</v>
      </c>
      <c r="AJ13">
        <v>0</v>
      </c>
      <c r="AK13">
        <v>-58339.44</v>
      </c>
      <c r="AL13">
        <v>0</v>
      </c>
      <c r="AM13">
        <v>0</v>
      </c>
      <c r="AN13">
        <v>0</v>
      </c>
      <c r="AO13">
        <v>0</v>
      </c>
      <c r="AP13">
        <v>0</v>
      </c>
      <c r="AQ13">
        <v>0</v>
      </c>
      <c r="AR13">
        <v>0</v>
      </c>
      <c r="AS13">
        <v>0</v>
      </c>
      <c r="AT13">
        <v>0</v>
      </c>
      <c r="AU13">
        <v>0</v>
      </c>
      <c r="AV13">
        <v>0</v>
      </c>
    </row>
    <row r="14" spans="1:48">
      <c r="A14" t="s">
        <v>84</v>
      </c>
      <c r="B14">
        <v>1</v>
      </c>
      <c r="C14">
        <v>1075</v>
      </c>
      <c r="D14">
        <v>1</v>
      </c>
      <c r="E14" t="s">
        <v>105</v>
      </c>
      <c r="F14">
        <v>1181</v>
      </c>
      <c r="G14">
        <v>1029619.57</v>
      </c>
      <c r="H14">
        <v>838.96</v>
      </c>
      <c r="I14">
        <v>810.99</v>
      </c>
      <c r="J14">
        <v>-170529.99</v>
      </c>
      <c r="K14">
        <v>675.5</v>
      </c>
      <c r="L14">
        <v>675.68</v>
      </c>
      <c r="M14">
        <v>745.57</v>
      </c>
      <c r="N14">
        <v>326.27999999999997</v>
      </c>
      <c r="O14">
        <v>1135.2</v>
      </c>
      <c r="P14">
        <v>662.15</v>
      </c>
      <c r="Q14">
        <v>733.1</v>
      </c>
      <c r="R14">
        <v>662.15</v>
      </c>
      <c r="S14">
        <v>780.39</v>
      </c>
      <c r="T14">
        <v>0</v>
      </c>
      <c r="U14">
        <v>867135.55</v>
      </c>
      <c r="V14">
        <v>709.45</v>
      </c>
      <c r="W14">
        <v>733.1</v>
      </c>
      <c r="X14">
        <v>733.1</v>
      </c>
      <c r="Y14">
        <v>685.8</v>
      </c>
      <c r="Z14">
        <v>756.74</v>
      </c>
      <c r="AA14">
        <v>709.45</v>
      </c>
      <c r="AB14">
        <v>331.08</v>
      </c>
      <c r="AC14">
        <v>629.61</v>
      </c>
      <c r="AD14">
        <v>946.49</v>
      </c>
      <c r="AE14">
        <v>825</v>
      </c>
      <c r="AF14">
        <v>1291.32</v>
      </c>
      <c r="AG14">
        <v>1183.7</v>
      </c>
      <c r="AH14">
        <v>0</v>
      </c>
      <c r="AI14">
        <v>876670.39</v>
      </c>
      <c r="AJ14">
        <v>1040.23</v>
      </c>
      <c r="AK14">
        <v>-784470.27</v>
      </c>
      <c r="AL14">
        <v>132.1</v>
      </c>
      <c r="AM14">
        <v>119.3</v>
      </c>
      <c r="AN14">
        <v>140.61000000000001</v>
      </c>
      <c r="AO14">
        <v>127.84</v>
      </c>
      <c r="AP14">
        <v>123.57</v>
      </c>
      <c r="AQ14">
        <v>0</v>
      </c>
      <c r="AR14">
        <v>0</v>
      </c>
      <c r="AS14">
        <v>0</v>
      </c>
      <c r="AT14">
        <v>0</v>
      </c>
      <c r="AU14">
        <v>0</v>
      </c>
      <c r="AV14">
        <v>0</v>
      </c>
    </row>
    <row r="15" spans="1:48">
      <c r="A15" t="s">
        <v>84</v>
      </c>
      <c r="B15">
        <v>1</v>
      </c>
      <c r="C15">
        <v>1076</v>
      </c>
      <c r="D15">
        <v>1</v>
      </c>
      <c r="E15" t="s">
        <v>106</v>
      </c>
      <c r="G15">
        <v>2717604.9</v>
      </c>
      <c r="H15">
        <v>2230.3000000000002</v>
      </c>
      <c r="I15">
        <v>2155.96</v>
      </c>
      <c r="J15">
        <v>2453.33</v>
      </c>
      <c r="K15">
        <v>2230.3000000000002</v>
      </c>
      <c r="L15">
        <v>2155.96</v>
      </c>
      <c r="M15">
        <v>2378.9899999999998</v>
      </c>
      <c r="N15">
        <v>2230.3000000000002</v>
      </c>
      <c r="O15">
        <v>2378.98</v>
      </c>
      <c r="P15">
        <v>2081.62</v>
      </c>
      <c r="Q15">
        <v>2304.64</v>
      </c>
      <c r="R15">
        <v>520.41</v>
      </c>
      <c r="S15">
        <v>-2740725.69</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row>
    <row r="16" spans="1:48">
      <c r="A16" t="s">
        <v>84</v>
      </c>
      <c r="B16">
        <v>1</v>
      </c>
      <c r="C16">
        <v>1077</v>
      </c>
      <c r="D16">
        <v>1</v>
      </c>
      <c r="E16" t="s">
        <v>107</v>
      </c>
      <c r="G16">
        <v>477.51</v>
      </c>
      <c r="H16">
        <v>0</v>
      </c>
      <c r="I16">
        <v>0</v>
      </c>
      <c r="J16">
        <v>0</v>
      </c>
      <c r="K16">
        <v>0</v>
      </c>
      <c r="L16">
        <v>0</v>
      </c>
      <c r="M16">
        <v>0</v>
      </c>
      <c r="N16">
        <v>0</v>
      </c>
      <c r="O16">
        <v>0</v>
      </c>
      <c r="P16">
        <v>0</v>
      </c>
      <c r="Q16">
        <v>0</v>
      </c>
      <c r="R16">
        <v>0</v>
      </c>
      <c r="S16">
        <v>0</v>
      </c>
      <c r="T16">
        <v>0</v>
      </c>
      <c r="U16">
        <v>477.51</v>
      </c>
      <c r="V16">
        <v>0</v>
      </c>
      <c r="W16">
        <v>0</v>
      </c>
      <c r="X16">
        <v>0</v>
      </c>
      <c r="Y16">
        <v>0</v>
      </c>
      <c r="Z16">
        <v>0</v>
      </c>
      <c r="AA16">
        <v>0</v>
      </c>
      <c r="AB16">
        <v>0</v>
      </c>
      <c r="AC16">
        <v>0</v>
      </c>
      <c r="AD16">
        <v>0</v>
      </c>
      <c r="AE16">
        <v>0</v>
      </c>
      <c r="AF16">
        <v>0</v>
      </c>
      <c r="AG16">
        <v>0</v>
      </c>
      <c r="AH16">
        <v>0</v>
      </c>
      <c r="AI16">
        <v>477.51</v>
      </c>
      <c r="AJ16">
        <v>0</v>
      </c>
      <c r="AK16">
        <v>0</v>
      </c>
      <c r="AL16">
        <v>0</v>
      </c>
      <c r="AM16">
        <v>0</v>
      </c>
      <c r="AN16">
        <v>0</v>
      </c>
      <c r="AO16">
        <v>0</v>
      </c>
      <c r="AP16">
        <v>0</v>
      </c>
      <c r="AQ16">
        <v>0</v>
      </c>
      <c r="AR16">
        <v>0</v>
      </c>
      <c r="AS16">
        <v>0</v>
      </c>
      <c r="AT16">
        <v>0</v>
      </c>
      <c r="AU16">
        <v>0</v>
      </c>
      <c r="AV16">
        <v>0</v>
      </c>
    </row>
    <row r="17" spans="1:48">
      <c r="A17" t="s">
        <v>84</v>
      </c>
      <c r="B17">
        <v>1</v>
      </c>
      <c r="C17">
        <v>1080</v>
      </c>
      <c r="D17">
        <v>1</v>
      </c>
      <c r="E17" t="s">
        <v>108</v>
      </c>
      <c r="G17">
        <v>32252.76</v>
      </c>
      <c r="H17">
        <v>8471.99</v>
      </c>
      <c r="I17">
        <v>8472</v>
      </c>
      <c r="J17">
        <v>0</v>
      </c>
      <c r="K17">
        <v>0</v>
      </c>
      <c r="L17">
        <v>-9.9499999999999993</v>
      </c>
      <c r="M17">
        <v>-25868.37</v>
      </c>
      <c r="N17">
        <v>0</v>
      </c>
      <c r="O17">
        <v>335.43</v>
      </c>
      <c r="P17">
        <v>0</v>
      </c>
      <c r="Q17">
        <v>605.61</v>
      </c>
      <c r="R17">
        <v>0</v>
      </c>
      <c r="S17">
        <v>0</v>
      </c>
      <c r="T17">
        <v>0</v>
      </c>
      <c r="U17">
        <v>24259.47</v>
      </c>
      <c r="V17">
        <v>0</v>
      </c>
      <c r="W17">
        <v>0</v>
      </c>
      <c r="X17">
        <v>0</v>
      </c>
      <c r="Y17">
        <v>-4</v>
      </c>
      <c r="Z17">
        <v>-835937.45</v>
      </c>
      <c r="AA17">
        <v>849320.9</v>
      </c>
      <c r="AB17">
        <v>-4</v>
      </c>
      <c r="AC17">
        <v>-4</v>
      </c>
      <c r="AD17">
        <v>5058.58</v>
      </c>
      <c r="AE17">
        <v>4.2</v>
      </c>
      <c r="AF17">
        <v>2006.27</v>
      </c>
      <c r="AG17">
        <v>0</v>
      </c>
      <c r="AH17">
        <v>0</v>
      </c>
      <c r="AI17">
        <v>44699.97</v>
      </c>
      <c r="AJ17">
        <v>0</v>
      </c>
      <c r="AK17">
        <v>-16411.45</v>
      </c>
      <c r="AL17">
        <v>0</v>
      </c>
      <c r="AM17">
        <v>0</v>
      </c>
      <c r="AN17">
        <v>0</v>
      </c>
      <c r="AO17">
        <v>0</v>
      </c>
      <c r="AP17">
        <v>0</v>
      </c>
      <c r="AQ17">
        <v>0</v>
      </c>
      <c r="AR17">
        <v>0</v>
      </c>
      <c r="AS17">
        <v>0</v>
      </c>
      <c r="AT17">
        <v>0</v>
      </c>
      <c r="AU17">
        <v>0</v>
      </c>
      <c r="AV17">
        <v>0</v>
      </c>
    </row>
    <row r="18" spans="1:48">
      <c r="A18" t="s">
        <v>84</v>
      </c>
      <c r="B18">
        <v>1</v>
      </c>
      <c r="C18">
        <v>1082</v>
      </c>
      <c r="D18">
        <v>1</v>
      </c>
      <c r="E18" t="s">
        <v>607</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1000616.44</v>
      </c>
      <c r="AE18">
        <v>945.2</v>
      </c>
      <c r="AF18">
        <v>1479.46</v>
      </c>
      <c r="AG18">
        <v>1356.16</v>
      </c>
      <c r="AH18">
        <v>0</v>
      </c>
      <c r="AI18">
        <v>1004397.26</v>
      </c>
      <c r="AJ18">
        <v>1191.78</v>
      </c>
      <c r="AK18">
        <v>-599027.96</v>
      </c>
      <c r="AL18">
        <v>514.39</v>
      </c>
      <c r="AM18">
        <v>464.62</v>
      </c>
      <c r="AN18">
        <v>547.58000000000004</v>
      </c>
      <c r="AO18">
        <v>497.8</v>
      </c>
      <c r="AP18">
        <v>481.21</v>
      </c>
      <c r="AQ18">
        <v>0</v>
      </c>
      <c r="AR18">
        <v>0</v>
      </c>
      <c r="AS18">
        <v>0</v>
      </c>
      <c r="AT18">
        <v>0</v>
      </c>
      <c r="AU18">
        <v>0</v>
      </c>
      <c r="AV18">
        <v>0</v>
      </c>
    </row>
    <row r="19" spans="1:48">
      <c r="A19" t="s">
        <v>84</v>
      </c>
      <c r="B19">
        <v>1</v>
      </c>
      <c r="C19">
        <v>1085</v>
      </c>
      <c r="D19">
        <v>1</v>
      </c>
      <c r="E19" t="s">
        <v>109</v>
      </c>
      <c r="G19">
        <v>86593.41</v>
      </c>
      <c r="H19">
        <v>13522.86</v>
      </c>
      <c r="I19">
        <v>-26973.42</v>
      </c>
      <c r="J19">
        <v>-40483.050000000003</v>
      </c>
      <c r="K19">
        <v>8.7100000000000009</v>
      </c>
      <c r="L19">
        <v>-8092.17</v>
      </c>
      <c r="M19">
        <v>5.52</v>
      </c>
      <c r="N19">
        <v>5.0199999999999996</v>
      </c>
      <c r="O19">
        <v>-24586.880000000001</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row>
    <row r="20" spans="1:48">
      <c r="A20" t="s">
        <v>84</v>
      </c>
      <c r="B20">
        <v>1</v>
      </c>
      <c r="C20">
        <v>1086</v>
      </c>
      <c r="D20">
        <v>1</v>
      </c>
      <c r="E20" t="s">
        <v>110</v>
      </c>
      <c r="G20">
        <v>234122.94</v>
      </c>
      <c r="H20">
        <v>36561.82</v>
      </c>
      <c r="I20">
        <v>-72928.14</v>
      </c>
      <c r="J20">
        <v>-109454.19</v>
      </c>
      <c r="K20">
        <v>23.54</v>
      </c>
      <c r="L20">
        <v>-21878.82</v>
      </c>
      <c r="M20">
        <v>14.9</v>
      </c>
      <c r="N20">
        <v>13.58</v>
      </c>
      <c r="O20">
        <v>24606.720000000001</v>
      </c>
      <c r="P20">
        <v>250056.92</v>
      </c>
      <c r="Q20">
        <v>54.68</v>
      </c>
      <c r="R20">
        <v>124485.94</v>
      </c>
      <c r="S20">
        <v>-309123.68</v>
      </c>
      <c r="T20">
        <v>0</v>
      </c>
      <c r="U20">
        <v>156556.21</v>
      </c>
      <c r="V20">
        <v>17.52</v>
      </c>
      <c r="W20">
        <v>70018.27</v>
      </c>
      <c r="X20">
        <v>-24420.87</v>
      </c>
      <c r="Y20">
        <v>250026.99</v>
      </c>
      <c r="Z20">
        <v>34.729999999999997</v>
      </c>
      <c r="AA20">
        <v>7.5</v>
      </c>
      <c r="AB20">
        <v>7.25</v>
      </c>
      <c r="AC20">
        <v>225008.97</v>
      </c>
      <c r="AD20">
        <v>-150326.20000000001</v>
      </c>
      <c r="AE20">
        <v>-135477.5</v>
      </c>
      <c r="AF20">
        <v>0</v>
      </c>
      <c r="AG20">
        <v>-162047.98000000001</v>
      </c>
      <c r="AH20">
        <v>0</v>
      </c>
      <c r="AI20">
        <v>229404.89</v>
      </c>
      <c r="AJ20">
        <v>-65405.29</v>
      </c>
      <c r="AK20">
        <v>417951.03</v>
      </c>
      <c r="AL20">
        <v>-374177.6</v>
      </c>
      <c r="AM20">
        <v>481773.07</v>
      </c>
      <c r="AN20">
        <v>-66787.62</v>
      </c>
      <c r="AO20">
        <v>-237711.34</v>
      </c>
      <c r="AP20">
        <v>-286050.44</v>
      </c>
      <c r="AQ20">
        <v>0</v>
      </c>
      <c r="AR20">
        <v>0</v>
      </c>
      <c r="AS20">
        <v>0</v>
      </c>
      <c r="AT20">
        <v>0</v>
      </c>
      <c r="AU20">
        <v>0</v>
      </c>
      <c r="AV20">
        <v>0</v>
      </c>
    </row>
    <row r="21" spans="1:48">
      <c r="A21" t="s">
        <v>84</v>
      </c>
      <c r="B21">
        <v>1</v>
      </c>
      <c r="C21">
        <v>1090</v>
      </c>
      <c r="D21">
        <v>1</v>
      </c>
      <c r="E21" t="s">
        <v>111</v>
      </c>
      <c r="G21">
        <v>5000000</v>
      </c>
      <c r="H21">
        <v>-3750000</v>
      </c>
      <c r="I21">
        <v>0</v>
      </c>
      <c r="J21">
        <v>0</v>
      </c>
      <c r="K21">
        <v>0</v>
      </c>
      <c r="L21">
        <v>0</v>
      </c>
      <c r="M21">
        <v>0</v>
      </c>
      <c r="N21">
        <v>0</v>
      </c>
      <c r="O21">
        <v>0</v>
      </c>
      <c r="P21">
        <v>0</v>
      </c>
      <c r="Q21">
        <v>0</v>
      </c>
      <c r="R21">
        <v>0</v>
      </c>
      <c r="S21">
        <v>0</v>
      </c>
      <c r="T21">
        <v>0</v>
      </c>
      <c r="U21">
        <v>1250000</v>
      </c>
      <c r="V21">
        <v>0</v>
      </c>
      <c r="W21">
        <v>0</v>
      </c>
      <c r="X21">
        <v>0</v>
      </c>
      <c r="Y21">
        <v>0</v>
      </c>
      <c r="Z21">
        <v>0</v>
      </c>
      <c r="AA21">
        <v>0</v>
      </c>
      <c r="AB21">
        <v>0</v>
      </c>
      <c r="AC21">
        <v>0</v>
      </c>
      <c r="AD21">
        <v>0</v>
      </c>
      <c r="AE21">
        <v>0</v>
      </c>
      <c r="AF21">
        <v>0</v>
      </c>
      <c r="AG21">
        <v>0</v>
      </c>
      <c r="AH21">
        <v>0</v>
      </c>
      <c r="AI21">
        <v>1250000</v>
      </c>
      <c r="AJ21">
        <v>0</v>
      </c>
      <c r="AK21">
        <v>0</v>
      </c>
      <c r="AL21">
        <v>0</v>
      </c>
      <c r="AM21">
        <v>0</v>
      </c>
      <c r="AN21">
        <v>0</v>
      </c>
      <c r="AO21">
        <v>0</v>
      </c>
      <c r="AP21">
        <v>0</v>
      </c>
      <c r="AQ21">
        <v>0</v>
      </c>
      <c r="AR21">
        <v>0</v>
      </c>
      <c r="AS21">
        <v>0</v>
      </c>
      <c r="AT21">
        <v>0</v>
      </c>
      <c r="AU21">
        <v>0</v>
      </c>
      <c r="AV21">
        <v>0</v>
      </c>
    </row>
    <row r="22" spans="1:48">
      <c r="A22" t="s">
        <v>84</v>
      </c>
      <c r="B22">
        <v>1</v>
      </c>
      <c r="C22">
        <v>1091</v>
      </c>
      <c r="D22">
        <v>1</v>
      </c>
      <c r="E22" t="s">
        <v>112</v>
      </c>
      <c r="G22">
        <v>39352.92</v>
      </c>
      <c r="H22">
        <v>-37185.730000000003</v>
      </c>
      <c r="I22">
        <v>42769.04</v>
      </c>
      <c r="J22">
        <v>21361.83</v>
      </c>
      <c r="K22">
        <v>29961.41</v>
      </c>
      <c r="L22">
        <v>7939.39</v>
      </c>
      <c r="M22">
        <v>-22663.46</v>
      </c>
      <c r="N22">
        <v>50871.98</v>
      </c>
      <c r="O22">
        <v>-3211.41</v>
      </c>
      <c r="P22">
        <v>16322.75</v>
      </c>
      <c r="Q22">
        <v>44682.23</v>
      </c>
      <c r="R22">
        <v>-7120.39</v>
      </c>
      <c r="S22">
        <v>49303.34</v>
      </c>
      <c r="T22">
        <v>0</v>
      </c>
      <c r="U22">
        <v>232383.9</v>
      </c>
      <c r="V22">
        <v>4493.2</v>
      </c>
      <c r="W22">
        <v>-14946.16</v>
      </c>
      <c r="X22">
        <v>7650.8</v>
      </c>
      <c r="Y22">
        <v>15314.88</v>
      </c>
      <c r="Z22">
        <v>23829.71</v>
      </c>
      <c r="AA22">
        <v>5581.69</v>
      </c>
      <c r="AB22">
        <v>84741.91</v>
      </c>
      <c r="AC22">
        <v>-17923.2</v>
      </c>
      <c r="AD22">
        <v>-29217.01</v>
      </c>
      <c r="AE22">
        <v>25014.63</v>
      </c>
      <c r="AF22">
        <v>-16647.400000000001</v>
      </c>
      <c r="AG22">
        <v>-14008.91</v>
      </c>
      <c r="AH22">
        <v>0</v>
      </c>
      <c r="AI22">
        <v>306268.03999999998</v>
      </c>
      <c r="AJ22">
        <v>21551.03</v>
      </c>
      <c r="AK22">
        <v>8360.67</v>
      </c>
      <c r="AL22">
        <v>-3772.83</v>
      </c>
      <c r="AM22">
        <v>16624.91</v>
      </c>
      <c r="AN22">
        <v>-99310.78</v>
      </c>
      <c r="AO22">
        <v>-25232.83</v>
      </c>
      <c r="AP22">
        <v>0</v>
      </c>
      <c r="AQ22">
        <v>0</v>
      </c>
      <c r="AR22">
        <v>0</v>
      </c>
      <c r="AS22">
        <v>0</v>
      </c>
      <c r="AT22">
        <v>0</v>
      </c>
      <c r="AU22">
        <v>0</v>
      </c>
      <c r="AV22">
        <v>0</v>
      </c>
    </row>
    <row r="23" spans="1:48">
      <c r="A23" t="s">
        <v>84</v>
      </c>
      <c r="B23">
        <v>1</v>
      </c>
      <c r="C23">
        <v>1092</v>
      </c>
      <c r="D23">
        <v>1</v>
      </c>
      <c r="E23" t="s">
        <v>113</v>
      </c>
      <c r="G23">
        <v>0</v>
      </c>
      <c r="H23">
        <v>3750000</v>
      </c>
      <c r="I23">
        <v>0</v>
      </c>
      <c r="J23">
        <v>0</v>
      </c>
      <c r="K23">
        <v>0</v>
      </c>
      <c r="L23">
        <v>0</v>
      </c>
      <c r="M23">
        <v>0</v>
      </c>
      <c r="N23">
        <v>0</v>
      </c>
      <c r="O23">
        <v>0</v>
      </c>
      <c r="P23">
        <v>0</v>
      </c>
      <c r="Q23">
        <v>0</v>
      </c>
      <c r="R23">
        <v>0</v>
      </c>
      <c r="S23">
        <v>0</v>
      </c>
      <c r="T23">
        <v>0</v>
      </c>
      <c r="U23">
        <v>3750000</v>
      </c>
      <c r="V23">
        <v>0</v>
      </c>
      <c r="W23">
        <v>0</v>
      </c>
      <c r="X23">
        <v>0</v>
      </c>
      <c r="Y23">
        <v>0</v>
      </c>
      <c r="Z23">
        <v>0</v>
      </c>
      <c r="AA23">
        <v>0</v>
      </c>
      <c r="AB23">
        <v>0</v>
      </c>
      <c r="AC23">
        <v>0</v>
      </c>
      <c r="AD23">
        <v>0</v>
      </c>
      <c r="AE23">
        <v>0</v>
      </c>
      <c r="AF23">
        <v>0</v>
      </c>
      <c r="AG23">
        <v>0</v>
      </c>
      <c r="AH23">
        <v>0</v>
      </c>
      <c r="AI23">
        <v>3750000</v>
      </c>
      <c r="AJ23">
        <v>0</v>
      </c>
      <c r="AK23">
        <v>0</v>
      </c>
      <c r="AL23">
        <v>0</v>
      </c>
      <c r="AM23">
        <v>0</v>
      </c>
      <c r="AN23">
        <v>0</v>
      </c>
      <c r="AO23">
        <v>0</v>
      </c>
      <c r="AP23">
        <v>0</v>
      </c>
      <c r="AQ23">
        <v>0</v>
      </c>
      <c r="AR23">
        <v>0</v>
      </c>
      <c r="AS23">
        <v>0</v>
      </c>
      <c r="AT23">
        <v>0</v>
      </c>
      <c r="AU23">
        <v>0</v>
      </c>
      <c r="AV23">
        <v>0</v>
      </c>
    </row>
    <row r="24" spans="1:48">
      <c r="A24" t="s">
        <v>84</v>
      </c>
      <c r="B24">
        <v>1</v>
      </c>
      <c r="C24">
        <v>1093</v>
      </c>
      <c r="D24">
        <v>1</v>
      </c>
      <c r="E24" t="s">
        <v>114</v>
      </c>
      <c r="G24">
        <v>0</v>
      </c>
      <c r="H24">
        <v>60412.04</v>
      </c>
      <c r="I24">
        <v>27513.43</v>
      </c>
      <c r="J24">
        <v>21650.82</v>
      </c>
      <c r="K24">
        <v>31160.79</v>
      </c>
      <c r="L24">
        <v>22038.11</v>
      </c>
      <c r="M24">
        <v>-8724.41</v>
      </c>
      <c r="N24">
        <v>10480.23</v>
      </c>
      <c r="O24">
        <v>18413.29</v>
      </c>
      <c r="P24">
        <v>29502.47</v>
      </c>
      <c r="Q24">
        <v>5981.09</v>
      </c>
      <c r="R24">
        <v>17409.87</v>
      </c>
      <c r="S24">
        <v>-14717.61</v>
      </c>
      <c r="T24">
        <v>0</v>
      </c>
      <c r="U24">
        <v>221120.12</v>
      </c>
      <c r="V24">
        <v>325.51</v>
      </c>
      <c r="W24">
        <v>-145102.1</v>
      </c>
      <c r="X24">
        <v>161739.04999999999</v>
      </c>
      <c r="Y24">
        <v>6217.6</v>
      </c>
      <c r="Z24">
        <v>14952.59</v>
      </c>
      <c r="AA24">
        <v>10451.35</v>
      </c>
      <c r="AB24">
        <v>-5733.58</v>
      </c>
      <c r="AC24">
        <v>12282.22</v>
      </c>
      <c r="AD24">
        <v>-9664.7900000000009</v>
      </c>
      <c r="AE24">
        <v>5987.98</v>
      </c>
      <c r="AF24">
        <v>7918.24</v>
      </c>
      <c r="AG24">
        <v>11248.11</v>
      </c>
      <c r="AH24">
        <v>0</v>
      </c>
      <c r="AI24">
        <v>291742.3</v>
      </c>
      <c r="AJ24">
        <v>-3505.49</v>
      </c>
      <c r="AK24">
        <v>19370.810000000001</v>
      </c>
      <c r="AL24">
        <v>-35933.15</v>
      </c>
      <c r="AM24">
        <v>47709.67</v>
      </c>
      <c r="AN24">
        <v>-60818.76</v>
      </c>
      <c r="AO24">
        <v>731.91</v>
      </c>
      <c r="AP24">
        <v>0</v>
      </c>
      <c r="AQ24">
        <v>0</v>
      </c>
      <c r="AR24">
        <v>0</v>
      </c>
      <c r="AS24">
        <v>0</v>
      </c>
      <c r="AT24">
        <v>0</v>
      </c>
      <c r="AU24">
        <v>0</v>
      </c>
      <c r="AV24">
        <v>0</v>
      </c>
    </row>
    <row r="25" spans="1:48">
      <c r="A25" t="s">
        <v>84</v>
      </c>
      <c r="B25">
        <v>1</v>
      </c>
      <c r="C25">
        <v>1094</v>
      </c>
      <c r="D25">
        <v>1</v>
      </c>
      <c r="E25" t="s">
        <v>115</v>
      </c>
      <c r="G25">
        <v>0</v>
      </c>
      <c r="H25">
        <v>0</v>
      </c>
      <c r="I25">
        <v>0</v>
      </c>
      <c r="J25">
        <v>0</v>
      </c>
      <c r="K25">
        <v>0</v>
      </c>
      <c r="L25">
        <v>0</v>
      </c>
      <c r="M25">
        <v>0</v>
      </c>
      <c r="N25">
        <v>0</v>
      </c>
      <c r="O25">
        <v>0</v>
      </c>
      <c r="P25">
        <v>0</v>
      </c>
      <c r="Q25">
        <v>0</v>
      </c>
      <c r="R25">
        <v>0</v>
      </c>
      <c r="S25">
        <v>1500000</v>
      </c>
      <c r="T25">
        <v>0</v>
      </c>
      <c r="U25">
        <v>1500000</v>
      </c>
      <c r="V25">
        <v>0</v>
      </c>
      <c r="W25">
        <v>0</v>
      </c>
      <c r="X25">
        <v>0</v>
      </c>
      <c r="Y25">
        <v>0</v>
      </c>
      <c r="Z25">
        <v>0</v>
      </c>
      <c r="AA25">
        <v>0</v>
      </c>
      <c r="AB25">
        <v>0</v>
      </c>
      <c r="AC25">
        <v>0</v>
      </c>
      <c r="AD25">
        <v>0</v>
      </c>
      <c r="AE25">
        <v>0</v>
      </c>
      <c r="AF25">
        <v>0</v>
      </c>
      <c r="AG25">
        <v>0</v>
      </c>
      <c r="AH25">
        <v>0</v>
      </c>
      <c r="AI25">
        <v>1500000</v>
      </c>
      <c r="AJ25">
        <v>0</v>
      </c>
      <c r="AK25">
        <v>0</v>
      </c>
      <c r="AL25">
        <v>0</v>
      </c>
      <c r="AM25">
        <v>0</v>
      </c>
      <c r="AN25">
        <v>0</v>
      </c>
      <c r="AO25">
        <v>0</v>
      </c>
      <c r="AP25">
        <v>0</v>
      </c>
      <c r="AQ25">
        <v>0</v>
      </c>
      <c r="AR25">
        <v>0</v>
      </c>
      <c r="AS25">
        <v>0</v>
      </c>
      <c r="AT25">
        <v>0</v>
      </c>
      <c r="AU25">
        <v>0</v>
      </c>
      <c r="AV25">
        <v>0</v>
      </c>
    </row>
    <row r="26" spans="1:48">
      <c r="A26" t="s">
        <v>84</v>
      </c>
      <c r="B26">
        <v>1</v>
      </c>
      <c r="C26">
        <v>1095</v>
      </c>
      <c r="D26">
        <v>1</v>
      </c>
      <c r="E26" t="s">
        <v>116</v>
      </c>
      <c r="G26">
        <v>0</v>
      </c>
      <c r="H26">
        <v>0</v>
      </c>
      <c r="I26">
        <v>0</v>
      </c>
      <c r="J26">
        <v>0</v>
      </c>
      <c r="K26">
        <v>0</v>
      </c>
      <c r="L26">
        <v>0</v>
      </c>
      <c r="M26">
        <v>0</v>
      </c>
      <c r="N26">
        <v>0</v>
      </c>
      <c r="O26">
        <v>0</v>
      </c>
      <c r="P26">
        <v>0</v>
      </c>
      <c r="Q26">
        <v>0</v>
      </c>
      <c r="R26">
        <v>0</v>
      </c>
      <c r="S26">
        <v>20526</v>
      </c>
      <c r="T26">
        <v>0</v>
      </c>
      <c r="U26">
        <v>20526</v>
      </c>
      <c r="V26">
        <v>-2321</v>
      </c>
      <c r="W26">
        <v>-25268</v>
      </c>
      <c r="X26">
        <v>691</v>
      </c>
      <c r="Y26">
        <v>28749</v>
      </c>
      <c r="Z26">
        <v>49535</v>
      </c>
      <c r="AA26">
        <v>-6569</v>
      </c>
      <c r="AB26">
        <v>5619</v>
      </c>
      <c r="AC26">
        <v>-15402</v>
      </c>
      <c r="AD26">
        <v>-20823</v>
      </c>
      <c r="AE26">
        <v>-6365</v>
      </c>
      <c r="AF26">
        <v>22259</v>
      </c>
      <c r="AG26">
        <v>28593</v>
      </c>
      <c r="AH26">
        <v>0</v>
      </c>
      <c r="AI26">
        <v>79224</v>
      </c>
      <c r="AJ26">
        <v>31429</v>
      </c>
      <c r="AK26">
        <v>26357</v>
      </c>
      <c r="AL26">
        <v>11194</v>
      </c>
      <c r="AM26">
        <v>-24728</v>
      </c>
      <c r="AN26">
        <v>-62237</v>
      </c>
      <c r="AO26">
        <v>44405</v>
      </c>
      <c r="AP26">
        <v>-76067</v>
      </c>
      <c r="AQ26">
        <v>0</v>
      </c>
      <c r="AR26">
        <v>0</v>
      </c>
      <c r="AS26">
        <v>0</v>
      </c>
      <c r="AT26">
        <v>0</v>
      </c>
      <c r="AU26">
        <v>0</v>
      </c>
      <c r="AV26">
        <v>0</v>
      </c>
    </row>
    <row r="27" spans="1:48">
      <c r="A27" t="s">
        <v>84</v>
      </c>
      <c r="B27">
        <v>1</v>
      </c>
      <c r="C27">
        <v>1096</v>
      </c>
      <c r="D27">
        <v>1</v>
      </c>
      <c r="E27" t="s">
        <v>117</v>
      </c>
      <c r="G27">
        <v>0</v>
      </c>
      <c r="H27">
        <v>0</v>
      </c>
      <c r="I27">
        <v>0</v>
      </c>
      <c r="J27">
        <v>0</v>
      </c>
      <c r="K27">
        <v>0</v>
      </c>
      <c r="L27">
        <v>0</v>
      </c>
      <c r="M27">
        <v>0</v>
      </c>
      <c r="N27">
        <v>0</v>
      </c>
      <c r="O27">
        <v>0</v>
      </c>
      <c r="P27">
        <v>0</v>
      </c>
      <c r="Q27">
        <v>0</v>
      </c>
      <c r="R27">
        <v>0</v>
      </c>
      <c r="S27">
        <v>1500000</v>
      </c>
      <c r="T27">
        <v>0</v>
      </c>
      <c r="U27">
        <v>1500000</v>
      </c>
      <c r="V27">
        <v>0</v>
      </c>
      <c r="W27">
        <v>0</v>
      </c>
      <c r="X27">
        <v>0</v>
      </c>
      <c r="Y27">
        <v>0</v>
      </c>
      <c r="Z27">
        <v>0</v>
      </c>
      <c r="AA27">
        <v>0</v>
      </c>
      <c r="AB27">
        <v>0</v>
      </c>
      <c r="AC27">
        <v>0</v>
      </c>
      <c r="AD27">
        <v>0</v>
      </c>
      <c r="AE27">
        <v>0</v>
      </c>
      <c r="AF27">
        <v>0</v>
      </c>
      <c r="AG27">
        <v>0</v>
      </c>
      <c r="AH27">
        <v>0</v>
      </c>
      <c r="AI27">
        <v>1500000</v>
      </c>
      <c r="AJ27">
        <v>0</v>
      </c>
      <c r="AK27">
        <v>0</v>
      </c>
      <c r="AL27">
        <v>0</v>
      </c>
      <c r="AM27">
        <v>0</v>
      </c>
      <c r="AN27">
        <v>0</v>
      </c>
      <c r="AO27">
        <v>0</v>
      </c>
      <c r="AP27">
        <v>0</v>
      </c>
      <c r="AQ27">
        <v>0</v>
      </c>
      <c r="AR27">
        <v>0</v>
      </c>
      <c r="AS27">
        <v>0</v>
      </c>
      <c r="AT27">
        <v>0</v>
      </c>
      <c r="AU27">
        <v>0</v>
      </c>
      <c r="AV27">
        <v>0</v>
      </c>
    </row>
    <row r="28" spans="1:48">
      <c r="A28" t="s">
        <v>84</v>
      </c>
      <c r="B28">
        <v>1</v>
      </c>
      <c r="C28">
        <v>1097</v>
      </c>
      <c r="D28">
        <v>1</v>
      </c>
      <c r="E28" t="s">
        <v>118</v>
      </c>
      <c r="G28">
        <v>0</v>
      </c>
      <c r="H28">
        <v>0</v>
      </c>
      <c r="I28">
        <v>0</v>
      </c>
      <c r="J28">
        <v>0</v>
      </c>
      <c r="K28">
        <v>0</v>
      </c>
      <c r="L28">
        <v>0</v>
      </c>
      <c r="M28">
        <v>0</v>
      </c>
      <c r="N28">
        <v>0</v>
      </c>
      <c r="O28">
        <v>0</v>
      </c>
      <c r="P28">
        <v>0</v>
      </c>
      <c r="Q28">
        <v>0</v>
      </c>
      <c r="R28">
        <v>0</v>
      </c>
      <c r="S28">
        <v>-6950</v>
      </c>
      <c r="T28">
        <v>0</v>
      </c>
      <c r="U28">
        <v>-6950</v>
      </c>
      <c r="V28">
        <v>-15234</v>
      </c>
      <c r="W28">
        <v>-29080</v>
      </c>
      <c r="X28">
        <v>16066</v>
      </c>
      <c r="Y28">
        <v>-18053</v>
      </c>
      <c r="Z28">
        <v>21500</v>
      </c>
      <c r="AA28">
        <v>11060</v>
      </c>
      <c r="AB28">
        <v>-2681</v>
      </c>
      <c r="AC28">
        <v>-12653</v>
      </c>
      <c r="AD28">
        <v>868</v>
      </c>
      <c r="AE28">
        <v>9198</v>
      </c>
      <c r="AF28">
        <v>-13188</v>
      </c>
      <c r="AG28">
        <v>10819</v>
      </c>
      <c r="AH28">
        <v>0</v>
      </c>
      <c r="AI28">
        <v>-28328</v>
      </c>
      <c r="AJ28">
        <v>10091</v>
      </c>
      <c r="AK28">
        <v>-13617</v>
      </c>
      <c r="AL28">
        <v>9689</v>
      </c>
      <c r="AM28">
        <v>-13489</v>
      </c>
      <c r="AN28">
        <v>-12214</v>
      </c>
      <c r="AO28">
        <v>10703</v>
      </c>
      <c r="AP28">
        <v>20770</v>
      </c>
      <c r="AQ28">
        <v>0</v>
      </c>
      <c r="AR28">
        <v>0</v>
      </c>
      <c r="AS28">
        <v>0</v>
      </c>
      <c r="AT28">
        <v>0</v>
      </c>
      <c r="AU28">
        <v>0</v>
      </c>
      <c r="AV28">
        <v>0</v>
      </c>
    </row>
    <row r="29" spans="1:48">
      <c r="A29" t="s">
        <v>84</v>
      </c>
      <c r="B29">
        <v>1</v>
      </c>
      <c r="C29">
        <v>1100</v>
      </c>
      <c r="D29">
        <v>1</v>
      </c>
      <c r="E29" t="s">
        <v>119</v>
      </c>
      <c r="F29">
        <v>1243</v>
      </c>
      <c r="G29">
        <v>155080.60999999999</v>
      </c>
      <c r="H29">
        <v>-123275.48</v>
      </c>
      <c r="I29">
        <v>10696.5</v>
      </c>
      <c r="J29">
        <v>-3011.79</v>
      </c>
      <c r="K29">
        <v>112500.19</v>
      </c>
      <c r="L29">
        <v>-79657.22</v>
      </c>
      <c r="M29">
        <v>-34782.14</v>
      </c>
      <c r="N29">
        <v>-7428.04</v>
      </c>
      <c r="O29">
        <v>164974.54</v>
      </c>
      <c r="P29">
        <v>11140.75</v>
      </c>
      <c r="Q29">
        <v>-48906.75</v>
      </c>
      <c r="R29">
        <v>12246.37</v>
      </c>
      <c r="S29">
        <v>170946.19</v>
      </c>
      <c r="T29">
        <v>0</v>
      </c>
      <c r="U29">
        <v>340523.73</v>
      </c>
      <c r="V29">
        <v>-327220.38</v>
      </c>
      <c r="W29">
        <v>-6145.98</v>
      </c>
      <c r="X29">
        <v>-2826.69</v>
      </c>
      <c r="Y29">
        <v>48058.89</v>
      </c>
      <c r="Z29">
        <v>-4669.58</v>
      </c>
      <c r="AA29">
        <v>34039.620000000003</v>
      </c>
      <c r="AB29">
        <v>-3775.76</v>
      </c>
      <c r="AC29">
        <v>150603.29</v>
      </c>
      <c r="AD29">
        <v>3415.01</v>
      </c>
      <c r="AE29">
        <v>-6213.71</v>
      </c>
      <c r="AF29">
        <v>-24320.35</v>
      </c>
      <c r="AG29">
        <v>-168946.74</v>
      </c>
      <c r="AH29">
        <v>0</v>
      </c>
      <c r="AI29">
        <v>32521.35</v>
      </c>
      <c r="AJ29">
        <v>-1385.03</v>
      </c>
      <c r="AK29">
        <v>-7911.98</v>
      </c>
      <c r="AL29">
        <v>-6774.6</v>
      </c>
      <c r="AM29">
        <v>76875.460000000006</v>
      </c>
      <c r="AN29">
        <v>-4818.13</v>
      </c>
      <c r="AO29">
        <v>-26314.75</v>
      </c>
      <c r="AP29">
        <v>56214.71</v>
      </c>
      <c r="AQ29">
        <v>0</v>
      </c>
      <c r="AR29">
        <v>0</v>
      </c>
      <c r="AS29">
        <v>0</v>
      </c>
      <c r="AT29">
        <v>0</v>
      </c>
      <c r="AU29">
        <v>0</v>
      </c>
      <c r="AV29">
        <v>0</v>
      </c>
    </row>
    <row r="30" spans="1:48">
      <c r="A30" t="s">
        <v>84</v>
      </c>
      <c r="B30">
        <v>1</v>
      </c>
      <c r="C30">
        <v>1101</v>
      </c>
      <c r="D30">
        <v>1</v>
      </c>
      <c r="E30" t="s">
        <v>120</v>
      </c>
      <c r="F30">
        <v>1243</v>
      </c>
      <c r="G30">
        <v>-1526.82</v>
      </c>
      <c r="H30">
        <v>-130</v>
      </c>
      <c r="I30">
        <v>73.930000000000007</v>
      </c>
      <c r="J30">
        <v>65</v>
      </c>
      <c r="K30">
        <v>-131466.6</v>
      </c>
      <c r="L30">
        <v>-379.66</v>
      </c>
      <c r="M30">
        <v>-325</v>
      </c>
      <c r="N30">
        <v>-606.54</v>
      </c>
      <c r="O30">
        <v>941693.25</v>
      </c>
      <c r="P30">
        <v>1652.33</v>
      </c>
      <c r="Q30">
        <v>-751430</v>
      </c>
      <c r="R30">
        <v>-34908.53</v>
      </c>
      <c r="S30">
        <v>130</v>
      </c>
      <c r="T30">
        <v>0</v>
      </c>
      <c r="U30">
        <v>22841.360000000001</v>
      </c>
      <c r="V30">
        <v>-130</v>
      </c>
      <c r="W30">
        <v>-65</v>
      </c>
      <c r="X30">
        <v>-1170</v>
      </c>
      <c r="Y30">
        <v>-71233</v>
      </c>
      <c r="Z30">
        <v>-679</v>
      </c>
      <c r="AA30">
        <v>-1311.5</v>
      </c>
      <c r="AB30">
        <v>-713.5</v>
      </c>
      <c r="AC30">
        <v>213981</v>
      </c>
      <c r="AD30">
        <v>-3092.5</v>
      </c>
      <c r="AE30">
        <v>326.5</v>
      </c>
      <c r="AF30">
        <v>-10466.69</v>
      </c>
      <c r="AG30">
        <v>-130883</v>
      </c>
      <c r="AH30">
        <v>0</v>
      </c>
      <c r="AI30">
        <v>17404.669999999998</v>
      </c>
      <c r="AJ30">
        <v>-59</v>
      </c>
      <c r="AK30">
        <v>-175</v>
      </c>
      <c r="AL30">
        <v>-571</v>
      </c>
      <c r="AM30">
        <v>-41192.5</v>
      </c>
      <c r="AN30">
        <v>-6219.5</v>
      </c>
      <c r="AO30">
        <v>-692</v>
      </c>
      <c r="AP30">
        <v>-2586</v>
      </c>
      <c r="AQ30">
        <v>0</v>
      </c>
      <c r="AR30">
        <v>0</v>
      </c>
      <c r="AS30">
        <v>0</v>
      </c>
      <c r="AT30">
        <v>0</v>
      </c>
      <c r="AU30">
        <v>0</v>
      </c>
      <c r="AV30">
        <v>0</v>
      </c>
    </row>
    <row r="31" spans="1:48">
      <c r="A31" t="s">
        <v>84</v>
      </c>
      <c r="B31">
        <v>1</v>
      </c>
      <c r="C31">
        <v>1102</v>
      </c>
      <c r="D31">
        <v>1</v>
      </c>
      <c r="E31" t="s">
        <v>121</v>
      </c>
      <c r="F31">
        <v>1243</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row>
    <row r="32" spans="1:48">
      <c r="A32" t="s">
        <v>84</v>
      </c>
      <c r="B32">
        <v>1</v>
      </c>
      <c r="C32">
        <v>1103</v>
      </c>
      <c r="D32">
        <v>1</v>
      </c>
      <c r="E32" t="s">
        <v>122</v>
      </c>
      <c r="F32">
        <v>1243</v>
      </c>
      <c r="G32">
        <v>14158.71</v>
      </c>
      <c r="H32">
        <v>-10605.52</v>
      </c>
      <c r="I32">
        <v>-362.38</v>
      </c>
      <c r="J32">
        <v>-2009.44</v>
      </c>
      <c r="K32">
        <v>9262.4500000000007</v>
      </c>
      <c r="L32">
        <v>-509.19</v>
      </c>
      <c r="M32">
        <v>-325.32</v>
      </c>
      <c r="N32">
        <v>-3483.47</v>
      </c>
      <c r="O32">
        <v>15802.59</v>
      </c>
      <c r="P32">
        <v>-2313.39</v>
      </c>
      <c r="Q32">
        <v>-19355.66</v>
      </c>
      <c r="R32">
        <v>-5176.87</v>
      </c>
      <c r="S32">
        <v>19026.48</v>
      </c>
      <c r="T32">
        <v>0</v>
      </c>
      <c r="U32">
        <v>14108.99</v>
      </c>
      <c r="V32">
        <v>-11374.84</v>
      </c>
      <c r="W32">
        <v>-1256.4000000000001</v>
      </c>
      <c r="X32">
        <v>-41.84</v>
      </c>
      <c r="Y32">
        <v>3725.98</v>
      </c>
      <c r="Z32">
        <v>-1034.23</v>
      </c>
      <c r="AA32">
        <v>-1700.48</v>
      </c>
      <c r="AB32">
        <v>-4442.82</v>
      </c>
      <c r="AC32">
        <v>5799.71</v>
      </c>
      <c r="AD32">
        <v>-44.6</v>
      </c>
      <c r="AE32">
        <v>-4523.63</v>
      </c>
      <c r="AF32">
        <v>-7607.42</v>
      </c>
      <c r="AG32">
        <v>10061.6</v>
      </c>
      <c r="AH32">
        <v>0</v>
      </c>
      <c r="AI32">
        <v>1670.02</v>
      </c>
      <c r="AJ32">
        <v>-72.14</v>
      </c>
      <c r="AK32">
        <v>-464.45</v>
      </c>
      <c r="AL32">
        <v>-9.15</v>
      </c>
      <c r="AM32">
        <v>8078.05</v>
      </c>
      <c r="AN32">
        <v>-3690.18</v>
      </c>
      <c r="AO32">
        <v>-2696.48</v>
      </c>
      <c r="AP32">
        <v>-1623.34</v>
      </c>
      <c r="AQ32">
        <v>0</v>
      </c>
      <c r="AR32">
        <v>0</v>
      </c>
      <c r="AS32">
        <v>0</v>
      </c>
      <c r="AT32">
        <v>0</v>
      </c>
      <c r="AU32">
        <v>0</v>
      </c>
      <c r="AV32">
        <v>0</v>
      </c>
    </row>
    <row r="33" spans="1:48">
      <c r="A33" t="s">
        <v>84</v>
      </c>
      <c r="B33">
        <v>1</v>
      </c>
      <c r="C33">
        <v>1104</v>
      </c>
      <c r="D33">
        <v>1</v>
      </c>
      <c r="E33" t="s">
        <v>123</v>
      </c>
      <c r="F33">
        <v>1243</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row>
    <row r="34" spans="1:48">
      <c r="A34" t="s">
        <v>84</v>
      </c>
      <c r="B34">
        <v>1</v>
      </c>
      <c r="C34">
        <v>1105</v>
      </c>
      <c r="D34">
        <v>1</v>
      </c>
      <c r="E34" t="s">
        <v>124</v>
      </c>
      <c r="F34">
        <v>1243</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row>
    <row r="35" spans="1:48">
      <c r="A35" t="s">
        <v>84</v>
      </c>
      <c r="B35">
        <v>1</v>
      </c>
      <c r="C35">
        <v>1106</v>
      </c>
      <c r="D35">
        <v>1</v>
      </c>
      <c r="E35" t="s">
        <v>125</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row>
    <row r="36" spans="1:48">
      <c r="A36" t="s">
        <v>84</v>
      </c>
      <c r="B36">
        <v>1</v>
      </c>
      <c r="C36">
        <v>1107</v>
      </c>
      <c r="D36">
        <v>1</v>
      </c>
      <c r="E36" t="s">
        <v>126</v>
      </c>
      <c r="G36">
        <v>25061.49</v>
      </c>
      <c r="H36">
        <v>-20216.73</v>
      </c>
      <c r="I36">
        <v>-436.23</v>
      </c>
      <c r="J36">
        <v>14.11</v>
      </c>
      <c r="K36">
        <v>-23.63</v>
      </c>
      <c r="L36">
        <v>-6670.38</v>
      </c>
      <c r="M36">
        <v>-177.54</v>
      </c>
      <c r="N36">
        <v>-323.05</v>
      </c>
      <c r="O36">
        <v>23152.04</v>
      </c>
      <c r="P36">
        <v>17.05</v>
      </c>
      <c r="Q36">
        <v>-15169.83</v>
      </c>
      <c r="R36">
        <v>-1409.79</v>
      </c>
      <c r="S36">
        <v>15982.44</v>
      </c>
      <c r="T36">
        <v>0</v>
      </c>
      <c r="U36">
        <v>19799.95</v>
      </c>
      <c r="V36">
        <v>-19237.099999999999</v>
      </c>
      <c r="W36">
        <v>-333.5</v>
      </c>
      <c r="X36">
        <v>-35.15</v>
      </c>
      <c r="Y36">
        <v>7876.89</v>
      </c>
      <c r="Z36">
        <v>-1.1499999999999999</v>
      </c>
      <c r="AA36">
        <v>-306</v>
      </c>
      <c r="AB36">
        <v>32.61</v>
      </c>
      <c r="AC36">
        <v>5874.26</v>
      </c>
      <c r="AD36">
        <v>-51.09</v>
      </c>
      <c r="AE36">
        <v>-367.76</v>
      </c>
      <c r="AF36">
        <v>-1194.49</v>
      </c>
      <c r="AG36">
        <v>-8408.34</v>
      </c>
      <c r="AH36">
        <v>0</v>
      </c>
      <c r="AI36">
        <v>3649.13</v>
      </c>
      <c r="AJ36">
        <v>-17.309999999999999</v>
      </c>
      <c r="AK36">
        <v>-556.53</v>
      </c>
      <c r="AL36">
        <v>-8.82</v>
      </c>
      <c r="AM36">
        <v>3592.46</v>
      </c>
      <c r="AN36">
        <v>-55.26</v>
      </c>
      <c r="AO36">
        <v>-468.24</v>
      </c>
      <c r="AP36">
        <v>-133.32</v>
      </c>
      <c r="AQ36">
        <v>0</v>
      </c>
      <c r="AR36">
        <v>0</v>
      </c>
      <c r="AS36">
        <v>0</v>
      </c>
      <c r="AT36">
        <v>0</v>
      </c>
      <c r="AU36">
        <v>0</v>
      </c>
      <c r="AV36">
        <v>0</v>
      </c>
    </row>
    <row r="37" spans="1:48">
      <c r="A37" t="s">
        <v>84</v>
      </c>
      <c r="B37">
        <v>1</v>
      </c>
      <c r="C37">
        <v>1108</v>
      </c>
      <c r="D37">
        <v>1</v>
      </c>
      <c r="E37" t="s">
        <v>127</v>
      </c>
      <c r="G37">
        <v>118132.05</v>
      </c>
      <c r="H37">
        <v>-101086.24</v>
      </c>
      <c r="I37">
        <v>-39266.019999999997</v>
      </c>
      <c r="J37">
        <v>45.5</v>
      </c>
      <c r="K37">
        <v>60589.9</v>
      </c>
      <c r="L37">
        <v>1.92</v>
      </c>
      <c r="M37">
        <v>-854.04</v>
      </c>
      <c r="N37">
        <v>-1553.08</v>
      </c>
      <c r="O37">
        <v>63309.38</v>
      </c>
      <c r="P37">
        <v>81.819999999999993</v>
      </c>
      <c r="Q37">
        <v>-90815.09</v>
      </c>
      <c r="R37">
        <v>-6772.89</v>
      </c>
      <c r="S37">
        <v>76849.87</v>
      </c>
      <c r="T37">
        <v>0</v>
      </c>
      <c r="U37">
        <v>78663.08</v>
      </c>
      <c r="V37">
        <v>-71137.070000000007</v>
      </c>
      <c r="W37">
        <v>-1602.89</v>
      </c>
      <c r="X37">
        <v>-168.95</v>
      </c>
      <c r="Y37">
        <v>20932.099999999999</v>
      </c>
      <c r="Z37">
        <v>-31.01</v>
      </c>
      <c r="AA37">
        <v>-960.18</v>
      </c>
      <c r="AB37">
        <v>79.16</v>
      </c>
      <c r="AC37">
        <v>8942.52</v>
      </c>
      <c r="AD37">
        <v>-167.31</v>
      </c>
      <c r="AE37">
        <v>-190.15</v>
      </c>
      <c r="AF37">
        <v>-1774.43</v>
      </c>
      <c r="AG37">
        <v>-22679.11</v>
      </c>
      <c r="AH37">
        <v>0</v>
      </c>
      <c r="AI37">
        <v>9905.76</v>
      </c>
      <c r="AJ37">
        <v>-54.42</v>
      </c>
      <c r="AK37">
        <v>-9719.2900000000009</v>
      </c>
      <c r="AL37">
        <v>-35.89</v>
      </c>
      <c r="AM37">
        <v>26861.42</v>
      </c>
      <c r="AN37">
        <v>-171.78</v>
      </c>
      <c r="AO37">
        <v>-1464.98</v>
      </c>
      <c r="AP37">
        <v>-415.62</v>
      </c>
      <c r="AQ37">
        <v>0</v>
      </c>
      <c r="AR37">
        <v>0</v>
      </c>
      <c r="AS37">
        <v>0</v>
      </c>
      <c r="AT37">
        <v>0</v>
      </c>
      <c r="AU37">
        <v>0</v>
      </c>
      <c r="AV37">
        <v>0</v>
      </c>
    </row>
    <row r="38" spans="1:48">
      <c r="A38" t="s">
        <v>84</v>
      </c>
      <c r="B38">
        <v>1</v>
      </c>
      <c r="C38">
        <v>1109</v>
      </c>
      <c r="D38">
        <v>1</v>
      </c>
      <c r="E38" t="s">
        <v>128</v>
      </c>
      <c r="G38">
        <v>6572.84</v>
      </c>
      <c r="H38">
        <v>12.5</v>
      </c>
      <c r="I38">
        <v>10</v>
      </c>
      <c r="J38">
        <v>21.25</v>
      </c>
      <c r="K38">
        <v>-4005</v>
      </c>
      <c r="L38">
        <v>-20</v>
      </c>
      <c r="M38">
        <v>-51.25</v>
      </c>
      <c r="N38">
        <v>-15</v>
      </c>
      <c r="O38">
        <v>295</v>
      </c>
      <c r="P38">
        <v>-181.25</v>
      </c>
      <c r="Q38">
        <v>-107.5</v>
      </c>
      <c r="R38">
        <v>-201.93</v>
      </c>
      <c r="S38">
        <v>6571.25</v>
      </c>
      <c r="T38">
        <v>0</v>
      </c>
      <c r="U38">
        <v>8900.91</v>
      </c>
      <c r="V38">
        <v>-8121.25</v>
      </c>
      <c r="W38">
        <v>118.75</v>
      </c>
      <c r="X38">
        <v>31.25</v>
      </c>
      <c r="Y38">
        <v>1491.25</v>
      </c>
      <c r="Z38">
        <v>-5</v>
      </c>
      <c r="AA38">
        <v>-62.5</v>
      </c>
      <c r="AB38">
        <v>2.5</v>
      </c>
      <c r="AC38">
        <v>723.75</v>
      </c>
      <c r="AD38">
        <v>-102.5</v>
      </c>
      <c r="AE38">
        <v>-70</v>
      </c>
      <c r="AF38">
        <v>-122.24</v>
      </c>
      <c r="AG38">
        <v>-1287.5</v>
      </c>
      <c r="AH38">
        <v>0</v>
      </c>
      <c r="AI38">
        <v>1497.42</v>
      </c>
      <c r="AJ38">
        <v>138.75</v>
      </c>
      <c r="AK38">
        <v>-748.75</v>
      </c>
      <c r="AL38">
        <v>-58.75</v>
      </c>
      <c r="AM38">
        <v>9031.25</v>
      </c>
      <c r="AN38">
        <v>-1.25</v>
      </c>
      <c r="AO38">
        <v>-63.75</v>
      </c>
      <c r="AP38">
        <v>-5</v>
      </c>
      <c r="AQ38">
        <v>0</v>
      </c>
      <c r="AR38">
        <v>0</v>
      </c>
      <c r="AS38">
        <v>0</v>
      </c>
      <c r="AT38">
        <v>0</v>
      </c>
      <c r="AU38">
        <v>0</v>
      </c>
      <c r="AV38">
        <v>0</v>
      </c>
    </row>
    <row r="39" spans="1:48">
      <c r="A39" t="s">
        <v>84</v>
      </c>
      <c r="B39">
        <v>1</v>
      </c>
      <c r="C39">
        <v>1110</v>
      </c>
      <c r="D39">
        <v>1</v>
      </c>
      <c r="E39" t="s">
        <v>129</v>
      </c>
      <c r="G39">
        <v>994.78</v>
      </c>
      <c r="H39">
        <v>10</v>
      </c>
      <c r="I39">
        <v>3.2</v>
      </c>
      <c r="J39">
        <v>0</v>
      </c>
      <c r="K39">
        <v>1414.65</v>
      </c>
      <c r="L39">
        <v>14829.05</v>
      </c>
      <c r="M39">
        <v>-166.35</v>
      </c>
      <c r="N39">
        <v>-307.60000000000002</v>
      </c>
      <c r="O39">
        <v>2043.25</v>
      </c>
      <c r="P39">
        <v>17.100000000000001</v>
      </c>
      <c r="Q39">
        <v>-15160.85</v>
      </c>
      <c r="R39">
        <v>-1341.63</v>
      </c>
      <c r="S39">
        <v>15218.7</v>
      </c>
      <c r="T39">
        <v>0</v>
      </c>
      <c r="U39">
        <v>17554.3</v>
      </c>
      <c r="V39">
        <v>-10225.450000000001</v>
      </c>
      <c r="W39">
        <v>-317.39999999999998</v>
      </c>
      <c r="X39">
        <v>-33.450000000000003</v>
      </c>
      <c r="Y39">
        <v>2877.52</v>
      </c>
      <c r="Z39">
        <v>2.16</v>
      </c>
      <c r="AA39">
        <v>-305.54000000000002</v>
      </c>
      <c r="AB39">
        <v>33.200000000000003</v>
      </c>
      <c r="AC39">
        <v>874.44</v>
      </c>
      <c r="AD39">
        <v>-50.82</v>
      </c>
      <c r="AE39">
        <v>-105.38</v>
      </c>
      <c r="AF39">
        <v>-542.63</v>
      </c>
      <c r="AG39">
        <v>-4408.22</v>
      </c>
      <c r="AH39">
        <v>0</v>
      </c>
      <c r="AI39">
        <v>5352.73</v>
      </c>
      <c r="AJ39">
        <v>-17.28</v>
      </c>
      <c r="AK39">
        <v>-5556.44</v>
      </c>
      <c r="AL39">
        <v>-8.58</v>
      </c>
      <c r="AM39">
        <v>8591.02</v>
      </c>
      <c r="AN39">
        <v>-55.26</v>
      </c>
      <c r="AO39">
        <v>-468.12</v>
      </c>
      <c r="AP39">
        <v>-133.32</v>
      </c>
      <c r="AQ39">
        <v>0</v>
      </c>
      <c r="AR39">
        <v>0</v>
      </c>
      <c r="AS39">
        <v>0</v>
      </c>
      <c r="AT39">
        <v>0</v>
      </c>
      <c r="AU39">
        <v>0</v>
      </c>
      <c r="AV39">
        <v>0</v>
      </c>
    </row>
    <row r="40" spans="1:48">
      <c r="A40" t="s">
        <v>84</v>
      </c>
      <c r="B40">
        <v>1</v>
      </c>
      <c r="C40">
        <v>1111</v>
      </c>
      <c r="D40">
        <v>1</v>
      </c>
      <c r="E40" t="s">
        <v>130</v>
      </c>
      <c r="G40">
        <v>1660.51</v>
      </c>
      <c r="H40">
        <v>8.51</v>
      </c>
      <c r="I40">
        <v>2.72</v>
      </c>
      <c r="J40">
        <v>0</v>
      </c>
      <c r="K40">
        <v>712.2</v>
      </c>
      <c r="L40">
        <v>12608.88</v>
      </c>
      <c r="M40">
        <v>-141.41999999999999</v>
      </c>
      <c r="N40">
        <v>-261.52999999999997</v>
      </c>
      <c r="O40">
        <v>2745.91</v>
      </c>
      <c r="P40">
        <v>14.53</v>
      </c>
      <c r="Q40">
        <v>-136.76</v>
      </c>
      <c r="R40">
        <v>-16140.6</v>
      </c>
      <c r="S40">
        <v>12940.5</v>
      </c>
      <c r="T40">
        <v>0</v>
      </c>
      <c r="U40">
        <v>14013.45</v>
      </c>
      <c r="V40">
        <v>-12191.65</v>
      </c>
      <c r="W40">
        <v>-270.02</v>
      </c>
      <c r="X40">
        <v>-28.46</v>
      </c>
      <c r="Y40">
        <v>2254.92</v>
      </c>
      <c r="Z40">
        <v>-0.21</v>
      </c>
      <c r="AA40">
        <v>-217.73</v>
      </c>
      <c r="AB40">
        <v>21.85</v>
      </c>
      <c r="AC40">
        <v>3753.93</v>
      </c>
      <c r="AD40">
        <v>-36.76</v>
      </c>
      <c r="AE40">
        <v>-68.33</v>
      </c>
      <c r="AF40">
        <v>-391.7</v>
      </c>
      <c r="AG40">
        <v>-3826.31</v>
      </c>
      <c r="AH40">
        <v>0</v>
      </c>
      <c r="AI40">
        <v>3012.98</v>
      </c>
      <c r="AJ40">
        <v>-12.38</v>
      </c>
      <c r="AK40">
        <v>-26394.49</v>
      </c>
      <c r="AL40">
        <v>-6.78</v>
      </c>
      <c r="AM40">
        <v>56762.29</v>
      </c>
      <c r="AN40">
        <v>-39.130000000000003</v>
      </c>
      <c r="AO40">
        <v>-331.99</v>
      </c>
      <c r="AP40">
        <v>-94.43</v>
      </c>
      <c r="AQ40">
        <v>0</v>
      </c>
      <c r="AR40">
        <v>0</v>
      </c>
      <c r="AS40">
        <v>0</v>
      </c>
      <c r="AT40">
        <v>0</v>
      </c>
      <c r="AU40">
        <v>0</v>
      </c>
      <c r="AV40">
        <v>0</v>
      </c>
    </row>
    <row r="41" spans="1:48">
      <c r="A41" t="s">
        <v>84</v>
      </c>
      <c r="B41">
        <v>1</v>
      </c>
      <c r="C41">
        <v>1150</v>
      </c>
      <c r="D41">
        <v>1</v>
      </c>
      <c r="E41" t="s">
        <v>131</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row>
    <row r="42" spans="1:48">
      <c r="A42" t="s">
        <v>84</v>
      </c>
      <c r="B42">
        <v>1</v>
      </c>
      <c r="C42">
        <v>1200</v>
      </c>
      <c r="D42">
        <v>1</v>
      </c>
      <c r="E42" t="s">
        <v>132</v>
      </c>
      <c r="F42">
        <v>1060</v>
      </c>
      <c r="G42">
        <v>38902.949999999997</v>
      </c>
      <c r="H42">
        <v>0</v>
      </c>
      <c r="I42">
        <v>0</v>
      </c>
      <c r="J42">
        <v>0</v>
      </c>
      <c r="K42">
        <v>-37178.32</v>
      </c>
      <c r="L42">
        <v>0</v>
      </c>
      <c r="M42">
        <v>0</v>
      </c>
      <c r="N42">
        <v>0</v>
      </c>
      <c r="O42">
        <v>0</v>
      </c>
      <c r="P42">
        <v>0</v>
      </c>
      <c r="Q42">
        <v>0</v>
      </c>
      <c r="R42">
        <v>0</v>
      </c>
      <c r="S42">
        <v>0</v>
      </c>
      <c r="T42">
        <v>0</v>
      </c>
      <c r="U42">
        <v>1724.63</v>
      </c>
      <c r="V42">
        <v>0</v>
      </c>
      <c r="W42">
        <v>0</v>
      </c>
      <c r="X42">
        <v>0</v>
      </c>
      <c r="Y42">
        <v>0</v>
      </c>
      <c r="Z42">
        <v>0</v>
      </c>
      <c r="AA42">
        <v>0</v>
      </c>
      <c r="AB42">
        <v>0</v>
      </c>
      <c r="AC42">
        <v>0</v>
      </c>
      <c r="AD42">
        <v>0</v>
      </c>
      <c r="AE42">
        <v>0</v>
      </c>
      <c r="AF42">
        <v>0</v>
      </c>
      <c r="AG42">
        <v>0</v>
      </c>
      <c r="AH42">
        <v>0</v>
      </c>
      <c r="AI42">
        <v>1724.63</v>
      </c>
      <c r="AJ42">
        <v>0</v>
      </c>
      <c r="AK42">
        <v>0</v>
      </c>
      <c r="AL42">
        <v>0</v>
      </c>
      <c r="AM42">
        <v>0</v>
      </c>
      <c r="AN42">
        <v>0</v>
      </c>
      <c r="AO42">
        <v>0</v>
      </c>
      <c r="AP42">
        <v>0</v>
      </c>
      <c r="AQ42">
        <v>0</v>
      </c>
      <c r="AR42">
        <v>0</v>
      </c>
      <c r="AS42">
        <v>0</v>
      </c>
      <c r="AT42">
        <v>0</v>
      </c>
      <c r="AU42">
        <v>0</v>
      </c>
      <c r="AV42">
        <v>0</v>
      </c>
    </row>
    <row r="43" spans="1:48">
      <c r="A43" t="s">
        <v>84</v>
      </c>
      <c r="B43">
        <v>1</v>
      </c>
      <c r="C43">
        <v>1201</v>
      </c>
      <c r="D43">
        <v>1</v>
      </c>
      <c r="E43" t="s">
        <v>133</v>
      </c>
      <c r="G43">
        <v>2789.08</v>
      </c>
      <c r="H43">
        <v>0</v>
      </c>
      <c r="I43">
        <v>0</v>
      </c>
      <c r="J43">
        <v>-776.08</v>
      </c>
      <c r="K43">
        <v>0</v>
      </c>
      <c r="L43">
        <v>0</v>
      </c>
      <c r="M43">
        <v>0</v>
      </c>
      <c r="N43">
        <v>0</v>
      </c>
      <c r="O43">
        <v>0</v>
      </c>
      <c r="P43">
        <v>0</v>
      </c>
      <c r="Q43">
        <v>2634.88</v>
      </c>
      <c r="R43">
        <v>0</v>
      </c>
      <c r="S43">
        <v>1278.8</v>
      </c>
      <c r="T43">
        <v>0</v>
      </c>
      <c r="U43">
        <v>5926.68</v>
      </c>
      <c r="V43">
        <v>-1278.8</v>
      </c>
      <c r="W43">
        <v>0</v>
      </c>
      <c r="X43">
        <v>0</v>
      </c>
      <c r="Y43">
        <v>0</v>
      </c>
      <c r="Z43">
        <v>0</v>
      </c>
      <c r="AA43">
        <v>0</v>
      </c>
      <c r="AB43">
        <v>0</v>
      </c>
      <c r="AC43">
        <v>0</v>
      </c>
      <c r="AD43">
        <v>0</v>
      </c>
      <c r="AE43">
        <v>0</v>
      </c>
      <c r="AF43">
        <v>0</v>
      </c>
      <c r="AG43">
        <v>-4647.88</v>
      </c>
      <c r="AH43">
        <v>0</v>
      </c>
      <c r="AI43">
        <v>0</v>
      </c>
      <c r="AJ43">
        <v>0</v>
      </c>
      <c r="AK43">
        <v>0</v>
      </c>
      <c r="AL43">
        <v>0</v>
      </c>
      <c r="AM43">
        <v>0</v>
      </c>
      <c r="AN43">
        <v>34691.99</v>
      </c>
      <c r="AO43">
        <v>-17345.990000000002</v>
      </c>
      <c r="AP43">
        <v>-17345.98</v>
      </c>
      <c r="AQ43">
        <v>0</v>
      </c>
      <c r="AR43">
        <v>0</v>
      </c>
      <c r="AS43">
        <v>0</v>
      </c>
      <c r="AT43">
        <v>0</v>
      </c>
      <c r="AU43">
        <v>0</v>
      </c>
      <c r="AV43">
        <v>0</v>
      </c>
    </row>
    <row r="44" spans="1:48">
      <c r="A44" t="s">
        <v>84</v>
      </c>
      <c r="B44">
        <v>1</v>
      </c>
      <c r="C44">
        <v>1202</v>
      </c>
      <c r="D44">
        <v>1</v>
      </c>
      <c r="E44" t="s">
        <v>134</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row>
    <row r="45" spans="1:48">
      <c r="A45" t="s">
        <v>84</v>
      </c>
      <c r="B45">
        <v>1</v>
      </c>
      <c r="C45">
        <v>1203</v>
      </c>
      <c r="D45">
        <v>1</v>
      </c>
      <c r="E45" t="s">
        <v>135</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row>
    <row r="46" spans="1:48">
      <c r="A46" t="s">
        <v>84</v>
      </c>
      <c r="B46">
        <v>1</v>
      </c>
      <c r="C46">
        <v>1205</v>
      </c>
      <c r="D46">
        <v>1</v>
      </c>
      <c r="E46" t="s">
        <v>136</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row>
    <row r="47" spans="1:48">
      <c r="A47" t="s">
        <v>84</v>
      </c>
      <c r="B47">
        <v>1</v>
      </c>
      <c r="C47">
        <v>1210</v>
      </c>
      <c r="D47">
        <v>1</v>
      </c>
      <c r="E47" t="s">
        <v>137</v>
      </c>
      <c r="F47">
        <v>1403</v>
      </c>
      <c r="G47">
        <v>0</v>
      </c>
      <c r="H47">
        <v>2874.38</v>
      </c>
      <c r="I47">
        <v>2874.38</v>
      </c>
      <c r="J47">
        <v>0</v>
      </c>
      <c r="K47">
        <v>-2874.38</v>
      </c>
      <c r="L47">
        <v>-2718.38</v>
      </c>
      <c r="M47">
        <v>1333.48</v>
      </c>
      <c r="N47">
        <v>3374.96</v>
      </c>
      <c r="O47">
        <v>1978.1</v>
      </c>
      <c r="P47">
        <v>2430.7600000000002</v>
      </c>
      <c r="Q47">
        <v>24768.98</v>
      </c>
      <c r="R47">
        <v>-5979.43</v>
      </c>
      <c r="S47">
        <v>3186.38</v>
      </c>
      <c r="T47">
        <v>0</v>
      </c>
      <c r="U47">
        <v>31249.23</v>
      </c>
      <c r="V47">
        <v>-228.69</v>
      </c>
      <c r="W47">
        <v>44.31</v>
      </c>
      <c r="X47">
        <v>9901.86</v>
      </c>
      <c r="Y47">
        <v>-8649.36</v>
      </c>
      <c r="Z47">
        <v>1565.82</v>
      </c>
      <c r="AA47">
        <v>-8580.24</v>
      </c>
      <c r="AB47">
        <v>6905.69</v>
      </c>
      <c r="AC47">
        <v>-4591.8500000000004</v>
      </c>
      <c r="AD47">
        <v>-4747.7299999999996</v>
      </c>
      <c r="AE47">
        <v>3832.51</v>
      </c>
      <c r="AF47">
        <v>-12522.34</v>
      </c>
      <c r="AG47">
        <v>-13748.98</v>
      </c>
      <c r="AH47">
        <v>0</v>
      </c>
      <c r="AI47">
        <v>430.23</v>
      </c>
      <c r="AJ47">
        <v>164.38</v>
      </c>
      <c r="AK47">
        <v>164.38</v>
      </c>
      <c r="AL47">
        <v>164.38</v>
      </c>
      <c r="AM47">
        <v>3996.91</v>
      </c>
      <c r="AN47">
        <v>-493.17</v>
      </c>
      <c r="AO47">
        <v>-3996.91</v>
      </c>
      <c r="AP47">
        <v>3996.88</v>
      </c>
      <c r="AQ47">
        <v>3832.5</v>
      </c>
      <c r="AR47">
        <v>3832.5</v>
      </c>
      <c r="AS47">
        <v>3832.5</v>
      </c>
      <c r="AT47">
        <v>3832.5</v>
      </c>
      <c r="AU47">
        <v>3832.5</v>
      </c>
      <c r="AV47">
        <v>0</v>
      </c>
    </row>
    <row r="48" spans="1:48">
      <c r="A48" t="s">
        <v>84</v>
      </c>
      <c r="B48">
        <v>1</v>
      </c>
      <c r="C48">
        <v>1215</v>
      </c>
      <c r="D48">
        <v>1</v>
      </c>
      <c r="E48" t="s">
        <v>138</v>
      </c>
      <c r="F48">
        <v>1071</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row>
    <row r="49" spans="1:48">
      <c r="A49" t="s">
        <v>84</v>
      </c>
      <c r="B49">
        <v>1</v>
      </c>
      <c r="C49">
        <v>1216</v>
      </c>
      <c r="D49">
        <v>1</v>
      </c>
      <c r="E49" t="s">
        <v>139</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row>
    <row r="50" spans="1:48">
      <c r="A50" t="s">
        <v>84</v>
      </c>
      <c r="B50">
        <v>1</v>
      </c>
      <c r="C50">
        <v>1217</v>
      </c>
      <c r="D50">
        <v>1</v>
      </c>
      <c r="E50" t="s">
        <v>590</v>
      </c>
      <c r="G50">
        <v>0</v>
      </c>
      <c r="H50">
        <v>0</v>
      </c>
      <c r="I50">
        <v>0</v>
      </c>
      <c r="J50">
        <v>0</v>
      </c>
      <c r="K50">
        <v>0</v>
      </c>
      <c r="L50">
        <v>0</v>
      </c>
      <c r="M50">
        <v>0</v>
      </c>
      <c r="N50">
        <v>0</v>
      </c>
      <c r="O50">
        <v>0</v>
      </c>
      <c r="P50">
        <v>0</v>
      </c>
      <c r="Q50">
        <v>0</v>
      </c>
      <c r="R50">
        <v>0</v>
      </c>
      <c r="S50">
        <v>19131</v>
      </c>
      <c r="T50">
        <v>0</v>
      </c>
      <c r="U50">
        <v>19131</v>
      </c>
      <c r="V50">
        <v>0</v>
      </c>
      <c r="W50">
        <v>0</v>
      </c>
      <c r="X50">
        <v>0</v>
      </c>
      <c r="Y50">
        <v>167.86</v>
      </c>
      <c r="Z50">
        <v>0</v>
      </c>
      <c r="AA50">
        <v>0</v>
      </c>
      <c r="AB50">
        <v>0</v>
      </c>
      <c r="AC50">
        <v>0</v>
      </c>
      <c r="AD50">
        <v>0</v>
      </c>
      <c r="AE50">
        <v>0</v>
      </c>
      <c r="AF50">
        <v>0</v>
      </c>
      <c r="AG50">
        <v>-19298.86</v>
      </c>
      <c r="AH50">
        <v>0</v>
      </c>
      <c r="AI50">
        <v>0</v>
      </c>
      <c r="AJ50">
        <v>0</v>
      </c>
      <c r="AK50">
        <v>0</v>
      </c>
      <c r="AL50">
        <v>0</v>
      </c>
      <c r="AM50">
        <v>59.95</v>
      </c>
      <c r="AN50">
        <v>138.35</v>
      </c>
      <c r="AO50">
        <v>50.73</v>
      </c>
      <c r="AP50">
        <v>37</v>
      </c>
      <c r="AQ50">
        <v>0</v>
      </c>
      <c r="AR50">
        <v>0</v>
      </c>
      <c r="AS50">
        <v>0</v>
      </c>
      <c r="AT50">
        <v>0</v>
      </c>
      <c r="AU50">
        <v>0</v>
      </c>
      <c r="AV50">
        <v>0</v>
      </c>
    </row>
    <row r="51" spans="1:48">
      <c r="A51" t="s">
        <v>84</v>
      </c>
      <c r="B51">
        <v>1</v>
      </c>
      <c r="C51">
        <v>1220</v>
      </c>
      <c r="D51">
        <v>1</v>
      </c>
      <c r="E51" t="s">
        <v>140</v>
      </c>
      <c r="G51">
        <v>5372.11</v>
      </c>
      <c r="H51">
        <v>0</v>
      </c>
      <c r="I51">
        <v>0</v>
      </c>
      <c r="J51">
        <v>0</v>
      </c>
      <c r="K51">
        <v>190151.41</v>
      </c>
      <c r="L51">
        <v>0</v>
      </c>
      <c r="M51">
        <v>-190151.41</v>
      </c>
      <c r="N51">
        <v>0</v>
      </c>
      <c r="O51">
        <v>0</v>
      </c>
      <c r="P51">
        <v>136</v>
      </c>
      <c r="Q51">
        <v>17569.62</v>
      </c>
      <c r="R51">
        <v>0</v>
      </c>
      <c r="S51">
        <v>4543.72</v>
      </c>
      <c r="T51">
        <v>0</v>
      </c>
      <c r="U51">
        <v>27621.45</v>
      </c>
      <c r="V51">
        <v>0</v>
      </c>
      <c r="W51">
        <v>0</v>
      </c>
      <c r="X51">
        <v>4959.83</v>
      </c>
      <c r="Y51">
        <v>-4959.83</v>
      </c>
      <c r="Z51">
        <v>0</v>
      </c>
      <c r="AA51">
        <v>0</v>
      </c>
      <c r="AB51">
        <v>-4421.37</v>
      </c>
      <c r="AC51">
        <v>0</v>
      </c>
      <c r="AD51">
        <v>0</v>
      </c>
      <c r="AE51">
        <v>0</v>
      </c>
      <c r="AF51">
        <v>0</v>
      </c>
      <c r="AG51">
        <v>322883.01</v>
      </c>
      <c r="AH51">
        <v>0</v>
      </c>
      <c r="AI51">
        <v>346083.09</v>
      </c>
      <c r="AJ51">
        <v>0</v>
      </c>
      <c r="AK51">
        <v>0</v>
      </c>
      <c r="AL51">
        <v>0</v>
      </c>
      <c r="AM51">
        <v>0</v>
      </c>
      <c r="AN51">
        <v>8250</v>
      </c>
      <c r="AO51">
        <v>232.29</v>
      </c>
      <c r="AP51">
        <v>-107.29</v>
      </c>
      <c r="AQ51">
        <v>0</v>
      </c>
      <c r="AR51">
        <v>0</v>
      </c>
      <c r="AS51">
        <v>0</v>
      </c>
      <c r="AT51">
        <v>0</v>
      </c>
      <c r="AU51">
        <v>0</v>
      </c>
      <c r="AV51">
        <v>0</v>
      </c>
    </row>
    <row r="52" spans="1:48">
      <c r="A52" t="s">
        <v>84</v>
      </c>
      <c r="B52">
        <v>1</v>
      </c>
      <c r="C52">
        <v>1225</v>
      </c>
      <c r="D52">
        <v>1</v>
      </c>
      <c r="E52" t="s">
        <v>141</v>
      </c>
      <c r="G52">
        <v>64139.64</v>
      </c>
      <c r="H52">
        <v>0</v>
      </c>
      <c r="I52">
        <v>0</v>
      </c>
      <c r="J52">
        <v>0</v>
      </c>
      <c r="K52">
        <v>-64139.64</v>
      </c>
      <c r="L52">
        <v>0</v>
      </c>
      <c r="M52">
        <v>0</v>
      </c>
      <c r="N52">
        <v>0</v>
      </c>
      <c r="O52">
        <v>0</v>
      </c>
      <c r="P52">
        <v>0</v>
      </c>
      <c r="Q52">
        <v>0</v>
      </c>
      <c r="R52">
        <v>0</v>
      </c>
      <c r="S52">
        <v>2678.55</v>
      </c>
      <c r="T52">
        <v>0</v>
      </c>
      <c r="U52">
        <v>2678.55</v>
      </c>
      <c r="V52">
        <v>-2678.55</v>
      </c>
      <c r="W52">
        <v>0</v>
      </c>
      <c r="X52">
        <v>2124.25</v>
      </c>
      <c r="Y52">
        <v>-2124.25</v>
      </c>
      <c r="Z52">
        <v>0</v>
      </c>
      <c r="AA52">
        <v>0</v>
      </c>
      <c r="AB52">
        <v>0</v>
      </c>
      <c r="AC52">
        <v>0</v>
      </c>
      <c r="AD52">
        <v>0</v>
      </c>
      <c r="AE52">
        <v>0</v>
      </c>
      <c r="AF52">
        <v>0</v>
      </c>
      <c r="AG52">
        <v>0</v>
      </c>
      <c r="AH52">
        <v>0</v>
      </c>
      <c r="AI52">
        <v>0</v>
      </c>
      <c r="AJ52">
        <v>0</v>
      </c>
      <c r="AK52">
        <v>761.06</v>
      </c>
      <c r="AL52">
        <v>761.06</v>
      </c>
      <c r="AM52">
        <v>-1522.12</v>
      </c>
      <c r="AN52">
        <v>0</v>
      </c>
      <c r="AO52">
        <v>0</v>
      </c>
      <c r="AP52">
        <v>0</v>
      </c>
      <c r="AQ52">
        <v>0</v>
      </c>
      <c r="AR52">
        <v>0</v>
      </c>
      <c r="AS52">
        <v>0</v>
      </c>
      <c r="AT52">
        <v>0</v>
      </c>
      <c r="AU52">
        <v>0</v>
      </c>
      <c r="AV52">
        <v>0</v>
      </c>
    </row>
    <row r="53" spans="1:48">
      <c r="A53" t="s">
        <v>84</v>
      </c>
      <c r="B53">
        <v>1</v>
      </c>
      <c r="C53">
        <v>1250</v>
      </c>
      <c r="D53">
        <v>1</v>
      </c>
      <c r="E53" t="s">
        <v>142</v>
      </c>
      <c r="G53">
        <v>127958.54</v>
      </c>
      <c r="H53">
        <v>0</v>
      </c>
      <c r="I53">
        <v>0</v>
      </c>
      <c r="J53">
        <v>0</v>
      </c>
      <c r="K53">
        <v>-127958.54</v>
      </c>
      <c r="L53">
        <v>0</v>
      </c>
      <c r="M53">
        <v>0</v>
      </c>
      <c r="N53">
        <v>0</v>
      </c>
      <c r="O53">
        <v>0</v>
      </c>
      <c r="P53">
        <v>0</v>
      </c>
      <c r="Q53">
        <v>0</v>
      </c>
      <c r="R53">
        <v>0</v>
      </c>
      <c r="S53">
        <v>5343.71</v>
      </c>
      <c r="T53">
        <v>0</v>
      </c>
      <c r="U53">
        <v>5343.71</v>
      </c>
      <c r="V53">
        <v>-5343.71</v>
      </c>
      <c r="W53">
        <v>0</v>
      </c>
      <c r="X53">
        <v>4237.88</v>
      </c>
      <c r="Y53">
        <v>-4237.88</v>
      </c>
      <c r="Z53">
        <v>0</v>
      </c>
      <c r="AA53">
        <v>0</v>
      </c>
      <c r="AB53">
        <v>0</v>
      </c>
      <c r="AC53">
        <v>0</v>
      </c>
      <c r="AD53">
        <v>0</v>
      </c>
      <c r="AE53">
        <v>0</v>
      </c>
      <c r="AF53">
        <v>0</v>
      </c>
      <c r="AG53">
        <v>0</v>
      </c>
      <c r="AH53">
        <v>0</v>
      </c>
      <c r="AI53">
        <v>0</v>
      </c>
      <c r="AJ53">
        <v>0</v>
      </c>
      <c r="AK53">
        <v>1518.32</v>
      </c>
      <c r="AL53">
        <v>1518.32</v>
      </c>
      <c r="AM53">
        <v>-3036.64</v>
      </c>
      <c r="AN53">
        <v>0</v>
      </c>
      <c r="AO53">
        <v>0</v>
      </c>
      <c r="AP53">
        <v>0</v>
      </c>
      <c r="AQ53">
        <v>0</v>
      </c>
      <c r="AR53">
        <v>0</v>
      </c>
      <c r="AS53">
        <v>0</v>
      </c>
      <c r="AT53">
        <v>0</v>
      </c>
      <c r="AU53">
        <v>0</v>
      </c>
      <c r="AV53">
        <v>0</v>
      </c>
    </row>
    <row r="54" spans="1:48">
      <c r="A54" t="s">
        <v>84</v>
      </c>
      <c r="B54">
        <v>1</v>
      </c>
      <c r="C54">
        <v>1300</v>
      </c>
      <c r="D54">
        <v>1</v>
      </c>
      <c r="E54" t="s">
        <v>143</v>
      </c>
      <c r="G54">
        <v>43128.35</v>
      </c>
      <c r="H54">
        <v>-2752.47</v>
      </c>
      <c r="I54">
        <v>-2752.47</v>
      </c>
      <c r="J54">
        <v>2350.5300000000002</v>
      </c>
      <c r="K54">
        <v>855.57</v>
      </c>
      <c r="L54">
        <v>-3411.49</v>
      </c>
      <c r="M54">
        <v>-3411.49</v>
      </c>
      <c r="N54">
        <v>-3411.49</v>
      </c>
      <c r="O54">
        <v>-3411.49</v>
      </c>
      <c r="P54">
        <v>-3411.49</v>
      </c>
      <c r="Q54">
        <v>-3411.49</v>
      </c>
      <c r="R54">
        <v>19483.87</v>
      </c>
      <c r="S54">
        <v>-2513.89</v>
      </c>
      <c r="T54">
        <v>0</v>
      </c>
      <c r="U54">
        <v>37330.550000000003</v>
      </c>
      <c r="V54">
        <v>-3181.79</v>
      </c>
      <c r="W54">
        <v>-3181.79</v>
      </c>
      <c r="X54">
        <v>-880.66</v>
      </c>
      <c r="Y54">
        <v>-3247.52</v>
      </c>
      <c r="Z54">
        <v>-2521.63</v>
      </c>
      <c r="AA54">
        <v>-2521.63</v>
      </c>
      <c r="AB54">
        <v>-2521.63</v>
      </c>
      <c r="AC54">
        <v>-56.05</v>
      </c>
      <c r="AD54">
        <v>20276.009999999998</v>
      </c>
      <c r="AE54">
        <v>-2736.25</v>
      </c>
      <c r="AF54">
        <v>-1723.12</v>
      </c>
      <c r="AG54">
        <v>-2845.82</v>
      </c>
      <c r="AH54">
        <v>0</v>
      </c>
      <c r="AI54">
        <v>32188.67</v>
      </c>
      <c r="AJ54">
        <v>-2845.8</v>
      </c>
      <c r="AK54">
        <v>-2845.8</v>
      </c>
      <c r="AL54">
        <v>-2845.8</v>
      </c>
      <c r="AM54">
        <v>963.77</v>
      </c>
      <c r="AN54">
        <v>-2855.06</v>
      </c>
      <c r="AO54">
        <v>-2855.06</v>
      </c>
      <c r="AP54">
        <v>-2855.06</v>
      </c>
      <c r="AQ54">
        <v>0</v>
      </c>
      <c r="AR54">
        <v>0</v>
      </c>
      <c r="AS54">
        <v>0</v>
      </c>
      <c r="AT54">
        <v>0</v>
      </c>
      <c r="AU54">
        <v>0</v>
      </c>
      <c r="AV54">
        <v>0</v>
      </c>
    </row>
    <row r="55" spans="1:48">
      <c r="A55" t="s">
        <v>84</v>
      </c>
      <c r="B55">
        <v>1</v>
      </c>
      <c r="C55">
        <v>1350</v>
      </c>
      <c r="D55">
        <v>1</v>
      </c>
      <c r="E55" t="s">
        <v>144</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row>
    <row r="56" spans="1:48">
      <c r="A56" t="s">
        <v>84</v>
      </c>
      <c r="B56">
        <v>1</v>
      </c>
      <c r="C56">
        <v>1355</v>
      </c>
      <c r="D56">
        <v>1</v>
      </c>
      <c r="E56" t="s">
        <v>145</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row>
    <row r="57" spans="1:48">
      <c r="A57" t="s">
        <v>84</v>
      </c>
      <c r="B57">
        <v>1</v>
      </c>
      <c r="C57">
        <v>1400</v>
      </c>
      <c r="D57">
        <v>1</v>
      </c>
      <c r="E57" t="s">
        <v>146</v>
      </c>
      <c r="F57">
        <v>1787</v>
      </c>
      <c r="G57">
        <v>100</v>
      </c>
      <c r="H57">
        <v>0</v>
      </c>
      <c r="I57">
        <v>0</v>
      </c>
      <c r="J57">
        <v>0</v>
      </c>
      <c r="K57">
        <v>0</v>
      </c>
      <c r="L57">
        <v>0</v>
      </c>
      <c r="M57">
        <v>0</v>
      </c>
      <c r="N57">
        <v>0</v>
      </c>
      <c r="O57">
        <v>0</v>
      </c>
      <c r="P57">
        <v>0</v>
      </c>
      <c r="Q57">
        <v>0</v>
      </c>
      <c r="R57">
        <v>0</v>
      </c>
      <c r="S57">
        <v>0</v>
      </c>
      <c r="T57">
        <v>0</v>
      </c>
      <c r="U57">
        <v>100</v>
      </c>
      <c r="V57">
        <v>0</v>
      </c>
      <c r="W57">
        <v>0</v>
      </c>
      <c r="X57">
        <v>0</v>
      </c>
      <c r="Y57">
        <v>0</v>
      </c>
      <c r="Z57">
        <v>0</v>
      </c>
      <c r="AA57">
        <v>0</v>
      </c>
      <c r="AB57">
        <v>0</v>
      </c>
      <c r="AC57">
        <v>0</v>
      </c>
      <c r="AD57">
        <v>0</v>
      </c>
      <c r="AE57">
        <v>0</v>
      </c>
      <c r="AF57">
        <v>0</v>
      </c>
      <c r="AG57">
        <v>0</v>
      </c>
      <c r="AH57">
        <v>0</v>
      </c>
      <c r="AI57">
        <v>100</v>
      </c>
      <c r="AJ57">
        <v>0</v>
      </c>
      <c r="AK57">
        <v>0</v>
      </c>
      <c r="AL57">
        <v>0</v>
      </c>
      <c r="AM57">
        <v>0</v>
      </c>
      <c r="AN57">
        <v>0</v>
      </c>
      <c r="AO57">
        <v>0</v>
      </c>
      <c r="AP57">
        <v>0</v>
      </c>
      <c r="AQ57">
        <v>0</v>
      </c>
      <c r="AR57">
        <v>0</v>
      </c>
      <c r="AS57">
        <v>0</v>
      </c>
      <c r="AT57">
        <v>0</v>
      </c>
      <c r="AU57">
        <v>0</v>
      </c>
      <c r="AV57">
        <v>0</v>
      </c>
    </row>
    <row r="58" spans="1:48">
      <c r="A58" t="s">
        <v>84</v>
      </c>
      <c r="B58">
        <v>1</v>
      </c>
      <c r="C58">
        <v>1405</v>
      </c>
      <c r="D58">
        <v>1</v>
      </c>
      <c r="E58" t="s">
        <v>147</v>
      </c>
      <c r="F58">
        <v>1788</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row>
    <row r="59" spans="1:48">
      <c r="A59" t="s">
        <v>84</v>
      </c>
      <c r="B59">
        <v>1</v>
      </c>
      <c r="C59">
        <v>1410</v>
      </c>
      <c r="D59">
        <v>1</v>
      </c>
      <c r="E59" t="s">
        <v>148</v>
      </c>
      <c r="F59">
        <v>1774</v>
      </c>
      <c r="G59">
        <v>270943.12</v>
      </c>
      <c r="H59">
        <v>0</v>
      </c>
      <c r="I59">
        <v>0</v>
      </c>
      <c r="J59">
        <v>0</v>
      </c>
      <c r="K59">
        <v>0</v>
      </c>
      <c r="L59">
        <v>0</v>
      </c>
      <c r="M59">
        <v>0</v>
      </c>
      <c r="N59">
        <v>0</v>
      </c>
      <c r="O59">
        <v>0</v>
      </c>
      <c r="P59">
        <v>0</v>
      </c>
      <c r="Q59">
        <v>0</v>
      </c>
      <c r="R59">
        <v>4901.38</v>
      </c>
      <c r="S59">
        <v>23084.37</v>
      </c>
      <c r="T59">
        <v>0</v>
      </c>
      <c r="U59">
        <v>298928.87</v>
      </c>
      <c r="V59">
        <v>0</v>
      </c>
      <c r="W59">
        <v>1375.96</v>
      </c>
      <c r="X59">
        <v>0</v>
      </c>
      <c r="Y59">
        <v>0</v>
      </c>
      <c r="Z59">
        <v>0</v>
      </c>
      <c r="AA59">
        <v>0</v>
      </c>
      <c r="AB59">
        <v>0</v>
      </c>
      <c r="AC59">
        <v>0</v>
      </c>
      <c r="AD59">
        <v>3211.11</v>
      </c>
      <c r="AE59">
        <v>0</v>
      </c>
      <c r="AF59">
        <v>0</v>
      </c>
      <c r="AG59">
        <v>0</v>
      </c>
      <c r="AH59">
        <v>0</v>
      </c>
      <c r="AI59">
        <v>303515.94</v>
      </c>
      <c r="AJ59">
        <v>0</v>
      </c>
      <c r="AK59">
        <v>0</v>
      </c>
      <c r="AL59">
        <v>6676.5</v>
      </c>
      <c r="AM59">
        <v>4543.53</v>
      </c>
      <c r="AN59">
        <v>0</v>
      </c>
      <c r="AO59">
        <v>38855.21</v>
      </c>
      <c r="AP59">
        <v>0</v>
      </c>
      <c r="AQ59">
        <v>0</v>
      </c>
      <c r="AR59">
        <v>0</v>
      </c>
      <c r="AS59">
        <v>0</v>
      </c>
      <c r="AT59">
        <v>0</v>
      </c>
      <c r="AU59">
        <v>0</v>
      </c>
      <c r="AV59">
        <v>0</v>
      </c>
    </row>
    <row r="60" spans="1:48">
      <c r="A60" t="s">
        <v>84</v>
      </c>
      <c r="B60">
        <v>1</v>
      </c>
      <c r="C60">
        <v>1415</v>
      </c>
      <c r="D60">
        <v>1</v>
      </c>
      <c r="E60" t="s">
        <v>149</v>
      </c>
      <c r="F60">
        <v>1775</v>
      </c>
      <c r="G60">
        <v>-173615.92</v>
      </c>
      <c r="H60">
        <v>0</v>
      </c>
      <c r="I60">
        <v>0</v>
      </c>
      <c r="J60">
        <v>0</v>
      </c>
      <c r="K60">
        <v>0</v>
      </c>
      <c r="L60">
        <v>0</v>
      </c>
      <c r="M60">
        <v>0</v>
      </c>
      <c r="N60">
        <v>0</v>
      </c>
      <c r="O60">
        <v>0</v>
      </c>
      <c r="P60">
        <v>0</v>
      </c>
      <c r="Q60">
        <v>0</v>
      </c>
      <c r="R60">
        <v>0</v>
      </c>
      <c r="S60">
        <v>-33396.019999999997</v>
      </c>
      <c r="T60">
        <v>0</v>
      </c>
      <c r="U60">
        <v>-207011.94</v>
      </c>
      <c r="V60">
        <v>0</v>
      </c>
      <c r="W60">
        <v>0</v>
      </c>
      <c r="X60">
        <v>0</v>
      </c>
      <c r="Y60">
        <v>0</v>
      </c>
      <c r="Z60">
        <v>0</v>
      </c>
      <c r="AA60">
        <v>0</v>
      </c>
      <c r="AB60">
        <v>0</v>
      </c>
      <c r="AC60">
        <v>0</v>
      </c>
      <c r="AD60">
        <v>0</v>
      </c>
      <c r="AE60">
        <v>0</v>
      </c>
      <c r="AF60">
        <v>0</v>
      </c>
      <c r="AG60">
        <v>-28263.14</v>
      </c>
      <c r="AH60">
        <v>0</v>
      </c>
      <c r="AI60">
        <v>-235275.08</v>
      </c>
      <c r="AJ60">
        <v>0</v>
      </c>
      <c r="AK60">
        <v>0</v>
      </c>
      <c r="AL60">
        <v>0</v>
      </c>
      <c r="AM60">
        <v>0</v>
      </c>
      <c r="AN60">
        <v>0</v>
      </c>
      <c r="AO60">
        <v>0</v>
      </c>
      <c r="AP60">
        <v>0</v>
      </c>
      <c r="AQ60">
        <v>0</v>
      </c>
      <c r="AR60">
        <v>0</v>
      </c>
      <c r="AS60">
        <v>0</v>
      </c>
      <c r="AT60">
        <v>0</v>
      </c>
      <c r="AU60">
        <v>0</v>
      </c>
      <c r="AV60">
        <v>0</v>
      </c>
    </row>
    <row r="61" spans="1:48">
      <c r="A61" t="s">
        <v>84</v>
      </c>
      <c r="B61">
        <v>1</v>
      </c>
      <c r="C61">
        <v>1420</v>
      </c>
      <c r="D61">
        <v>1</v>
      </c>
      <c r="E61" t="s">
        <v>150</v>
      </c>
      <c r="F61">
        <v>1772</v>
      </c>
      <c r="G61">
        <v>177533.26</v>
      </c>
      <c r="H61">
        <v>0</v>
      </c>
      <c r="I61">
        <v>0</v>
      </c>
      <c r="J61">
        <v>0</v>
      </c>
      <c r="K61">
        <v>0</v>
      </c>
      <c r="L61">
        <v>0</v>
      </c>
      <c r="M61">
        <v>0</v>
      </c>
      <c r="N61">
        <v>0</v>
      </c>
      <c r="O61">
        <v>3106.56</v>
      </c>
      <c r="P61">
        <v>0</v>
      </c>
      <c r="Q61">
        <v>0</v>
      </c>
      <c r="R61">
        <v>0</v>
      </c>
      <c r="S61">
        <v>0</v>
      </c>
      <c r="T61">
        <v>0</v>
      </c>
      <c r="U61">
        <v>180639.82</v>
      </c>
      <c r="V61">
        <v>0</v>
      </c>
      <c r="W61">
        <v>0</v>
      </c>
      <c r="X61">
        <v>0</v>
      </c>
      <c r="Y61">
        <v>0</v>
      </c>
      <c r="Z61">
        <v>0</v>
      </c>
      <c r="AA61">
        <v>0</v>
      </c>
      <c r="AB61">
        <v>0</v>
      </c>
      <c r="AC61">
        <v>0</v>
      </c>
      <c r="AD61">
        <v>0</v>
      </c>
      <c r="AE61">
        <v>0</v>
      </c>
      <c r="AF61">
        <v>0</v>
      </c>
      <c r="AG61">
        <v>2838.74</v>
      </c>
      <c r="AH61">
        <v>0</v>
      </c>
      <c r="AI61">
        <v>183478.56</v>
      </c>
      <c r="AJ61">
        <v>0</v>
      </c>
      <c r="AK61">
        <v>0</v>
      </c>
      <c r="AL61">
        <v>0</v>
      </c>
      <c r="AM61">
        <v>0</v>
      </c>
      <c r="AN61">
        <v>0</v>
      </c>
      <c r="AO61">
        <v>0</v>
      </c>
      <c r="AP61">
        <v>0</v>
      </c>
      <c r="AQ61">
        <v>0</v>
      </c>
      <c r="AR61">
        <v>0</v>
      </c>
      <c r="AS61">
        <v>0</v>
      </c>
      <c r="AT61">
        <v>0</v>
      </c>
      <c r="AU61">
        <v>0</v>
      </c>
      <c r="AV61">
        <v>0</v>
      </c>
    </row>
    <row r="62" spans="1:48">
      <c r="A62" t="s">
        <v>84</v>
      </c>
      <c r="B62">
        <v>1</v>
      </c>
      <c r="C62">
        <v>1425</v>
      </c>
      <c r="D62">
        <v>1</v>
      </c>
      <c r="E62" t="s">
        <v>151</v>
      </c>
      <c r="F62">
        <v>1773</v>
      </c>
      <c r="G62">
        <v>-171073.77</v>
      </c>
      <c r="H62">
        <v>0</v>
      </c>
      <c r="I62">
        <v>0</v>
      </c>
      <c r="J62">
        <v>0</v>
      </c>
      <c r="K62">
        <v>0</v>
      </c>
      <c r="L62">
        <v>0</v>
      </c>
      <c r="M62">
        <v>0</v>
      </c>
      <c r="N62">
        <v>0</v>
      </c>
      <c r="O62">
        <v>0</v>
      </c>
      <c r="P62">
        <v>0</v>
      </c>
      <c r="Q62">
        <v>0</v>
      </c>
      <c r="R62">
        <v>0</v>
      </c>
      <c r="S62">
        <v>-1602.55</v>
      </c>
      <c r="T62">
        <v>0</v>
      </c>
      <c r="U62">
        <v>-172676.32</v>
      </c>
      <c r="V62">
        <v>0</v>
      </c>
      <c r="W62">
        <v>0</v>
      </c>
      <c r="X62">
        <v>0</v>
      </c>
      <c r="Y62">
        <v>0</v>
      </c>
      <c r="Z62">
        <v>0</v>
      </c>
      <c r="AA62">
        <v>0</v>
      </c>
      <c r="AB62">
        <v>0</v>
      </c>
      <c r="AC62">
        <v>0</v>
      </c>
      <c r="AD62">
        <v>0</v>
      </c>
      <c r="AE62">
        <v>0</v>
      </c>
      <c r="AF62">
        <v>0</v>
      </c>
      <c r="AG62">
        <v>-1876.57</v>
      </c>
      <c r="AH62">
        <v>0</v>
      </c>
      <c r="AI62">
        <v>-174552.89</v>
      </c>
      <c r="AJ62">
        <v>0</v>
      </c>
      <c r="AK62">
        <v>0</v>
      </c>
      <c r="AL62">
        <v>0</v>
      </c>
      <c r="AM62">
        <v>0</v>
      </c>
      <c r="AN62">
        <v>0</v>
      </c>
      <c r="AO62">
        <v>0</v>
      </c>
      <c r="AP62">
        <v>0</v>
      </c>
      <c r="AQ62">
        <v>0</v>
      </c>
      <c r="AR62">
        <v>0</v>
      </c>
      <c r="AS62">
        <v>0</v>
      </c>
      <c r="AT62">
        <v>0</v>
      </c>
      <c r="AU62">
        <v>0</v>
      </c>
      <c r="AV62">
        <v>0</v>
      </c>
    </row>
    <row r="63" spans="1:48">
      <c r="A63" t="s">
        <v>84</v>
      </c>
      <c r="B63">
        <v>1</v>
      </c>
      <c r="C63">
        <v>1430</v>
      </c>
      <c r="D63">
        <v>1</v>
      </c>
      <c r="E63" t="s">
        <v>152</v>
      </c>
      <c r="F63">
        <v>1918</v>
      </c>
      <c r="G63">
        <v>104677.17</v>
      </c>
      <c r="H63">
        <v>0</v>
      </c>
      <c r="I63">
        <v>0</v>
      </c>
      <c r="J63">
        <v>0</v>
      </c>
      <c r="K63">
        <v>0</v>
      </c>
      <c r="L63">
        <v>0</v>
      </c>
      <c r="M63">
        <v>0</v>
      </c>
      <c r="N63">
        <v>0</v>
      </c>
      <c r="O63">
        <v>0</v>
      </c>
      <c r="P63">
        <v>0</v>
      </c>
      <c r="Q63">
        <v>0</v>
      </c>
      <c r="R63">
        <v>0</v>
      </c>
      <c r="S63">
        <v>167700</v>
      </c>
      <c r="T63">
        <v>0</v>
      </c>
      <c r="U63">
        <v>272377.17</v>
      </c>
      <c r="V63">
        <v>0</v>
      </c>
      <c r="W63">
        <v>0</v>
      </c>
      <c r="X63">
        <v>0</v>
      </c>
      <c r="Y63">
        <v>0</v>
      </c>
      <c r="Z63">
        <v>0</v>
      </c>
      <c r="AA63">
        <v>0</v>
      </c>
      <c r="AB63">
        <v>0</v>
      </c>
      <c r="AC63">
        <v>0</v>
      </c>
      <c r="AD63">
        <v>0</v>
      </c>
      <c r="AE63">
        <v>0</v>
      </c>
      <c r="AF63">
        <v>0</v>
      </c>
      <c r="AG63">
        <v>0</v>
      </c>
      <c r="AH63">
        <v>0</v>
      </c>
      <c r="AI63">
        <v>272377.17</v>
      </c>
      <c r="AJ63">
        <v>0</v>
      </c>
      <c r="AK63">
        <v>0</v>
      </c>
      <c r="AL63">
        <v>0</v>
      </c>
      <c r="AM63">
        <v>0</v>
      </c>
      <c r="AN63">
        <v>0</v>
      </c>
      <c r="AO63">
        <v>0</v>
      </c>
      <c r="AP63">
        <v>0</v>
      </c>
      <c r="AQ63">
        <v>0</v>
      </c>
      <c r="AR63">
        <v>0</v>
      </c>
      <c r="AS63">
        <v>0</v>
      </c>
      <c r="AT63">
        <v>0</v>
      </c>
      <c r="AU63">
        <v>0</v>
      </c>
      <c r="AV63">
        <v>0</v>
      </c>
    </row>
    <row r="64" spans="1:48">
      <c r="A64" t="s">
        <v>84</v>
      </c>
      <c r="B64">
        <v>1</v>
      </c>
      <c r="C64">
        <v>1435</v>
      </c>
      <c r="D64">
        <v>1</v>
      </c>
      <c r="E64" t="s">
        <v>153</v>
      </c>
      <c r="G64">
        <v>-104677.17</v>
      </c>
      <c r="H64">
        <v>0</v>
      </c>
      <c r="I64">
        <v>0</v>
      </c>
      <c r="J64">
        <v>0</v>
      </c>
      <c r="K64">
        <v>0</v>
      </c>
      <c r="L64">
        <v>0</v>
      </c>
      <c r="M64">
        <v>0</v>
      </c>
      <c r="N64">
        <v>0</v>
      </c>
      <c r="O64">
        <v>0</v>
      </c>
      <c r="P64">
        <v>0</v>
      </c>
      <c r="Q64">
        <v>0</v>
      </c>
      <c r="R64">
        <v>0</v>
      </c>
      <c r="S64">
        <v>0</v>
      </c>
      <c r="T64">
        <v>0</v>
      </c>
      <c r="U64">
        <v>-104677.17</v>
      </c>
      <c r="V64">
        <v>0</v>
      </c>
      <c r="W64">
        <v>0</v>
      </c>
      <c r="X64">
        <v>0</v>
      </c>
      <c r="Y64">
        <v>0</v>
      </c>
      <c r="Z64">
        <v>0</v>
      </c>
      <c r="AA64">
        <v>0</v>
      </c>
      <c r="AB64">
        <v>0</v>
      </c>
      <c r="AC64">
        <v>0</v>
      </c>
      <c r="AD64">
        <v>0</v>
      </c>
      <c r="AE64">
        <v>0</v>
      </c>
      <c r="AF64">
        <v>0</v>
      </c>
      <c r="AG64">
        <v>-34047.15</v>
      </c>
      <c r="AH64">
        <v>0</v>
      </c>
      <c r="AI64">
        <v>-138724.32</v>
      </c>
      <c r="AJ64">
        <v>0</v>
      </c>
      <c r="AK64">
        <v>0</v>
      </c>
      <c r="AL64">
        <v>0</v>
      </c>
      <c r="AM64">
        <v>0</v>
      </c>
      <c r="AN64">
        <v>0</v>
      </c>
      <c r="AO64">
        <v>0</v>
      </c>
      <c r="AP64">
        <v>0</v>
      </c>
      <c r="AQ64">
        <v>0</v>
      </c>
      <c r="AR64">
        <v>0</v>
      </c>
      <c r="AS64">
        <v>0</v>
      </c>
      <c r="AT64">
        <v>0</v>
      </c>
      <c r="AU64">
        <v>0</v>
      </c>
      <c r="AV64">
        <v>0</v>
      </c>
    </row>
    <row r="65" spans="1:48">
      <c r="A65" t="s">
        <v>84</v>
      </c>
      <c r="B65">
        <v>1</v>
      </c>
      <c r="C65">
        <v>1440</v>
      </c>
      <c r="D65">
        <v>1</v>
      </c>
      <c r="E65" t="s">
        <v>154</v>
      </c>
      <c r="G65">
        <v>332754</v>
      </c>
      <c r="H65">
        <v>0</v>
      </c>
      <c r="I65">
        <v>0</v>
      </c>
      <c r="J65">
        <v>0</v>
      </c>
      <c r="K65">
        <v>0</v>
      </c>
      <c r="L65">
        <v>0</v>
      </c>
      <c r="M65">
        <v>0</v>
      </c>
      <c r="N65">
        <v>0</v>
      </c>
      <c r="O65">
        <v>0</v>
      </c>
      <c r="P65">
        <v>0</v>
      </c>
      <c r="Q65">
        <v>0</v>
      </c>
      <c r="R65">
        <v>0</v>
      </c>
      <c r="S65">
        <v>0</v>
      </c>
      <c r="T65">
        <v>0</v>
      </c>
      <c r="U65">
        <v>332754</v>
      </c>
      <c r="V65">
        <v>0</v>
      </c>
      <c r="W65">
        <v>0</v>
      </c>
      <c r="X65">
        <v>0</v>
      </c>
      <c r="Y65">
        <v>0</v>
      </c>
      <c r="Z65">
        <v>0</v>
      </c>
      <c r="AA65">
        <v>0</v>
      </c>
      <c r="AB65">
        <v>0</v>
      </c>
      <c r="AC65">
        <v>0</v>
      </c>
      <c r="AD65">
        <v>0</v>
      </c>
      <c r="AE65">
        <v>0</v>
      </c>
      <c r="AF65">
        <v>0</v>
      </c>
      <c r="AG65">
        <v>39923</v>
      </c>
      <c r="AH65">
        <v>0</v>
      </c>
      <c r="AI65">
        <v>372677</v>
      </c>
      <c r="AJ65">
        <v>0</v>
      </c>
      <c r="AK65">
        <v>0</v>
      </c>
      <c r="AL65">
        <v>0</v>
      </c>
      <c r="AM65">
        <v>0</v>
      </c>
      <c r="AN65">
        <v>0</v>
      </c>
      <c r="AO65">
        <v>0</v>
      </c>
      <c r="AP65">
        <v>0</v>
      </c>
      <c r="AQ65">
        <v>0</v>
      </c>
      <c r="AR65">
        <v>0</v>
      </c>
      <c r="AS65">
        <v>0</v>
      </c>
      <c r="AT65">
        <v>0</v>
      </c>
      <c r="AU65">
        <v>0</v>
      </c>
      <c r="AV65">
        <v>0</v>
      </c>
    </row>
    <row r="66" spans="1:48">
      <c r="A66" t="s">
        <v>84</v>
      </c>
      <c r="B66">
        <v>1</v>
      </c>
      <c r="C66">
        <v>1445</v>
      </c>
      <c r="D66">
        <v>1</v>
      </c>
      <c r="E66" t="s">
        <v>155</v>
      </c>
      <c r="G66">
        <v>-211404.9</v>
      </c>
      <c r="H66">
        <v>0</v>
      </c>
      <c r="I66">
        <v>0</v>
      </c>
      <c r="J66">
        <v>0</v>
      </c>
      <c r="K66">
        <v>0</v>
      </c>
      <c r="L66">
        <v>0</v>
      </c>
      <c r="M66">
        <v>0</v>
      </c>
      <c r="N66">
        <v>0</v>
      </c>
      <c r="O66">
        <v>0</v>
      </c>
      <c r="P66">
        <v>0</v>
      </c>
      <c r="Q66">
        <v>0</v>
      </c>
      <c r="R66">
        <v>0</v>
      </c>
      <c r="S66">
        <v>-43064.52</v>
      </c>
      <c r="T66">
        <v>0</v>
      </c>
      <c r="U66">
        <v>-254469.42</v>
      </c>
      <c r="V66">
        <v>0</v>
      </c>
      <c r="W66">
        <v>0</v>
      </c>
      <c r="X66">
        <v>0</v>
      </c>
      <c r="Y66">
        <v>0</v>
      </c>
      <c r="Z66">
        <v>0</v>
      </c>
      <c r="AA66">
        <v>0</v>
      </c>
      <c r="AB66">
        <v>0</v>
      </c>
      <c r="AC66">
        <v>0</v>
      </c>
      <c r="AD66">
        <v>0</v>
      </c>
      <c r="AE66">
        <v>0</v>
      </c>
      <c r="AF66">
        <v>0</v>
      </c>
      <c r="AG66">
        <v>-53045.52</v>
      </c>
      <c r="AH66">
        <v>0</v>
      </c>
      <c r="AI66">
        <v>-307514.94</v>
      </c>
      <c r="AJ66">
        <v>0</v>
      </c>
      <c r="AK66">
        <v>0</v>
      </c>
      <c r="AL66">
        <v>0</v>
      </c>
      <c r="AM66">
        <v>0</v>
      </c>
      <c r="AN66">
        <v>0</v>
      </c>
      <c r="AO66">
        <v>0</v>
      </c>
      <c r="AP66">
        <v>0</v>
      </c>
      <c r="AQ66">
        <v>0</v>
      </c>
      <c r="AR66">
        <v>0</v>
      </c>
      <c r="AS66">
        <v>0</v>
      </c>
      <c r="AT66">
        <v>0</v>
      </c>
      <c r="AU66">
        <v>0</v>
      </c>
      <c r="AV66">
        <v>0</v>
      </c>
    </row>
    <row r="67" spans="1:48">
      <c r="A67" t="s">
        <v>84</v>
      </c>
      <c r="B67">
        <v>1</v>
      </c>
      <c r="C67">
        <v>1446</v>
      </c>
      <c r="D67">
        <v>1</v>
      </c>
      <c r="E67" t="s">
        <v>156</v>
      </c>
      <c r="G67">
        <v>2092873.12</v>
      </c>
      <c r="H67">
        <v>0</v>
      </c>
      <c r="I67">
        <v>0</v>
      </c>
      <c r="J67">
        <v>0</v>
      </c>
      <c r="K67">
        <v>0</v>
      </c>
      <c r="L67">
        <v>0</v>
      </c>
      <c r="M67">
        <v>0</v>
      </c>
      <c r="N67">
        <v>0</v>
      </c>
      <c r="O67">
        <v>0</v>
      </c>
      <c r="P67">
        <v>0</v>
      </c>
      <c r="Q67">
        <v>0</v>
      </c>
      <c r="R67">
        <v>0</v>
      </c>
      <c r="S67">
        <v>0</v>
      </c>
      <c r="T67">
        <v>0</v>
      </c>
      <c r="U67">
        <v>2092873.12</v>
      </c>
      <c r="V67">
        <v>0</v>
      </c>
      <c r="W67">
        <v>0</v>
      </c>
      <c r="X67">
        <v>0</v>
      </c>
      <c r="Y67">
        <v>0</v>
      </c>
      <c r="Z67">
        <v>0</v>
      </c>
      <c r="AA67">
        <v>0</v>
      </c>
      <c r="AB67">
        <v>0</v>
      </c>
      <c r="AC67">
        <v>0</v>
      </c>
      <c r="AD67">
        <v>0</v>
      </c>
      <c r="AE67">
        <v>0</v>
      </c>
      <c r="AF67">
        <v>0</v>
      </c>
      <c r="AG67">
        <v>0</v>
      </c>
      <c r="AH67">
        <v>0</v>
      </c>
      <c r="AI67">
        <v>2092873.12</v>
      </c>
      <c r="AJ67">
        <v>0</v>
      </c>
      <c r="AK67">
        <v>0</v>
      </c>
      <c r="AL67">
        <v>0</v>
      </c>
      <c r="AM67">
        <v>0</v>
      </c>
      <c r="AN67">
        <v>0</v>
      </c>
      <c r="AO67">
        <v>0</v>
      </c>
      <c r="AP67">
        <v>0</v>
      </c>
      <c r="AQ67">
        <v>0</v>
      </c>
      <c r="AR67">
        <v>0</v>
      </c>
      <c r="AS67">
        <v>0</v>
      </c>
      <c r="AT67">
        <v>0</v>
      </c>
      <c r="AU67">
        <v>0</v>
      </c>
      <c r="AV67">
        <v>0</v>
      </c>
    </row>
    <row r="68" spans="1:48">
      <c r="A68" t="s">
        <v>84</v>
      </c>
      <c r="B68">
        <v>1</v>
      </c>
      <c r="C68">
        <v>1447</v>
      </c>
      <c r="D68">
        <v>1</v>
      </c>
      <c r="E68" t="s">
        <v>157</v>
      </c>
      <c r="G68">
        <v>-120123.13</v>
      </c>
      <c r="H68">
        <v>0</v>
      </c>
      <c r="I68">
        <v>0</v>
      </c>
      <c r="J68">
        <v>0</v>
      </c>
      <c r="K68">
        <v>0</v>
      </c>
      <c r="L68">
        <v>0</v>
      </c>
      <c r="M68">
        <v>0</v>
      </c>
      <c r="N68">
        <v>0</v>
      </c>
      <c r="O68">
        <v>0</v>
      </c>
      <c r="P68">
        <v>0</v>
      </c>
      <c r="Q68">
        <v>0</v>
      </c>
      <c r="R68">
        <v>0</v>
      </c>
      <c r="S68">
        <v>-232541.46</v>
      </c>
      <c r="T68">
        <v>0</v>
      </c>
      <c r="U68">
        <v>-352664.59</v>
      </c>
      <c r="V68">
        <v>0</v>
      </c>
      <c r="W68">
        <v>0</v>
      </c>
      <c r="X68">
        <v>0</v>
      </c>
      <c r="Y68">
        <v>0</v>
      </c>
      <c r="Z68">
        <v>0</v>
      </c>
      <c r="AA68">
        <v>0</v>
      </c>
      <c r="AB68">
        <v>0</v>
      </c>
      <c r="AC68">
        <v>0</v>
      </c>
      <c r="AD68">
        <v>0</v>
      </c>
      <c r="AE68">
        <v>0</v>
      </c>
      <c r="AF68">
        <v>0</v>
      </c>
      <c r="AG68">
        <v>-232541.46</v>
      </c>
      <c r="AH68">
        <v>0</v>
      </c>
      <c r="AI68">
        <v>-585206.05000000005</v>
      </c>
      <c r="AJ68">
        <v>0</v>
      </c>
      <c r="AK68">
        <v>0</v>
      </c>
      <c r="AL68">
        <v>0</v>
      </c>
      <c r="AM68">
        <v>0</v>
      </c>
      <c r="AN68">
        <v>0</v>
      </c>
      <c r="AO68">
        <v>0</v>
      </c>
      <c r="AP68">
        <v>0</v>
      </c>
      <c r="AQ68">
        <v>0</v>
      </c>
      <c r="AR68">
        <v>0</v>
      </c>
      <c r="AS68">
        <v>0</v>
      </c>
      <c r="AT68">
        <v>0</v>
      </c>
      <c r="AU68">
        <v>0</v>
      </c>
      <c r="AV68">
        <v>0</v>
      </c>
    </row>
    <row r="69" spans="1:48">
      <c r="A69" t="s">
        <v>84</v>
      </c>
      <c r="B69">
        <v>1</v>
      </c>
      <c r="C69">
        <v>1448</v>
      </c>
      <c r="D69">
        <v>1</v>
      </c>
      <c r="E69" t="s">
        <v>591</v>
      </c>
      <c r="G69">
        <v>0</v>
      </c>
      <c r="H69">
        <v>0</v>
      </c>
      <c r="I69">
        <v>0</v>
      </c>
      <c r="J69">
        <v>0</v>
      </c>
      <c r="K69">
        <v>0</v>
      </c>
      <c r="L69">
        <v>0</v>
      </c>
      <c r="M69">
        <v>0</v>
      </c>
      <c r="N69">
        <v>0</v>
      </c>
      <c r="O69">
        <v>0</v>
      </c>
      <c r="P69">
        <v>0</v>
      </c>
      <c r="Q69">
        <v>0</v>
      </c>
      <c r="R69">
        <v>0</v>
      </c>
      <c r="S69">
        <v>105216</v>
      </c>
      <c r="T69">
        <v>0</v>
      </c>
      <c r="U69">
        <v>105216</v>
      </c>
      <c r="V69">
        <v>0</v>
      </c>
      <c r="W69">
        <v>0</v>
      </c>
      <c r="X69">
        <v>0</v>
      </c>
      <c r="Y69">
        <v>0</v>
      </c>
      <c r="Z69">
        <v>0</v>
      </c>
      <c r="AA69">
        <v>0</v>
      </c>
      <c r="AB69">
        <v>0</v>
      </c>
      <c r="AC69">
        <v>0</v>
      </c>
      <c r="AD69">
        <v>0</v>
      </c>
      <c r="AE69">
        <v>0</v>
      </c>
      <c r="AF69">
        <v>0</v>
      </c>
      <c r="AG69">
        <v>501179.1</v>
      </c>
      <c r="AH69">
        <v>0</v>
      </c>
      <c r="AI69">
        <v>606395.1</v>
      </c>
      <c r="AJ69">
        <v>0</v>
      </c>
      <c r="AK69">
        <v>0</v>
      </c>
      <c r="AL69">
        <v>0</v>
      </c>
      <c r="AM69">
        <v>0</v>
      </c>
      <c r="AN69">
        <v>0</v>
      </c>
      <c r="AO69">
        <v>0</v>
      </c>
      <c r="AP69">
        <v>0</v>
      </c>
      <c r="AQ69">
        <v>0</v>
      </c>
      <c r="AR69">
        <v>0</v>
      </c>
      <c r="AS69">
        <v>0</v>
      </c>
      <c r="AT69">
        <v>0</v>
      </c>
      <c r="AU69">
        <v>0</v>
      </c>
      <c r="AV69">
        <v>0</v>
      </c>
    </row>
    <row r="70" spans="1:48">
      <c r="A70" t="s">
        <v>84</v>
      </c>
      <c r="B70">
        <v>1</v>
      </c>
      <c r="C70">
        <v>1449</v>
      </c>
      <c r="D70">
        <v>1</v>
      </c>
      <c r="E70" t="s">
        <v>592</v>
      </c>
      <c r="G70">
        <v>0</v>
      </c>
      <c r="H70">
        <v>0</v>
      </c>
      <c r="I70">
        <v>0</v>
      </c>
      <c r="J70">
        <v>0</v>
      </c>
      <c r="K70">
        <v>0</v>
      </c>
      <c r="L70">
        <v>0</v>
      </c>
      <c r="M70">
        <v>0</v>
      </c>
      <c r="N70">
        <v>0</v>
      </c>
      <c r="O70">
        <v>0</v>
      </c>
      <c r="P70">
        <v>0</v>
      </c>
      <c r="Q70">
        <v>0</v>
      </c>
      <c r="R70">
        <v>0</v>
      </c>
      <c r="S70">
        <v>-5687</v>
      </c>
      <c r="T70">
        <v>0</v>
      </c>
      <c r="U70">
        <v>-5687</v>
      </c>
      <c r="V70">
        <v>0</v>
      </c>
      <c r="W70">
        <v>0</v>
      </c>
      <c r="X70">
        <v>0</v>
      </c>
      <c r="Y70">
        <v>0</v>
      </c>
      <c r="Z70">
        <v>0</v>
      </c>
      <c r="AA70">
        <v>0</v>
      </c>
      <c r="AB70">
        <v>0</v>
      </c>
      <c r="AC70">
        <v>0</v>
      </c>
      <c r="AD70">
        <v>0</v>
      </c>
      <c r="AE70">
        <v>0</v>
      </c>
      <c r="AF70">
        <v>0</v>
      </c>
      <c r="AG70">
        <v>0</v>
      </c>
      <c r="AH70">
        <v>0</v>
      </c>
      <c r="AI70">
        <v>-5687</v>
      </c>
      <c r="AJ70">
        <v>0</v>
      </c>
      <c r="AK70">
        <v>0</v>
      </c>
      <c r="AL70">
        <v>0</v>
      </c>
      <c r="AM70">
        <v>0</v>
      </c>
      <c r="AN70">
        <v>0</v>
      </c>
      <c r="AO70">
        <v>0</v>
      </c>
      <c r="AP70">
        <v>0</v>
      </c>
      <c r="AQ70">
        <v>0</v>
      </c>
      <c r="AR70">
        <v>0</v>
      </c>
      <c r="AS70">
        <v>0</v>
      </c>
      <c r="AT70">
        <v>0</v>
      </c>
      <c r="AU70">
        <v>0</v>
      </c>
      <c r="AV70">
        <v>0</v>
      </c>
    </row>
    <row r="71" spans="1:48">
      <c r="A71" t="s">
        <v>84</v>
      </c>
      <c r="B71">
        <v>1</v>
      </c>
      <c r="C71">
        <v>1450</v>
      </c>
      <c r="D71">
        <v>1</v>
      </c>
      <c r="E71" t="s">
        <v>158</v>
      </c>
      <c r="G71">
        <v>382212.75</v>
      </c>
      <c r="H71">
        <v>0</v>
      </c>
      <c r="I71">
        <v>0</v>
      </c>
      <c r="J71">
        <v>0</v>
      </c>
      <c r="K71">
        <v>0</v>
      </c>
      <c r="L71">
        <v>0</v>
      </c>
      <c r="M71">
        <v>0</v>
      </c>
      <c r="N71">
        <v>0</v>
      </c>
      <c r="O71">
        <v>0</v>
      </c>
      <c r="P71">
        <v>0</v>
      </c>
      <c r="Q71">
        <v>0</v>
      </c>
      <c r="R71">
        <v>0</v>
      </c>
      <c r="S71">
        <v>0</v>
      </c>
      <c r="T71">
        <v>0</v>
      </c>
      <c r="U71">
        <v>382212.75</v>
      </c>
      <c r="V71">
        <v>0</v>
      </c>
      <c r="W71">
        <v>2949.11</v>
      </c>
      <c r="X71">
        <v>0</v>
      </c>
      <c r="Y71">
        <v>0</v>
      </c>
      <c r="Z71">
        <v>2903.12</v>
      </c>
      <c r="AA71">
        <v>0</v>
      </c>
      <c r="AB71">
        <v>0</v>
      </c>
      <c r="AC71">
        <v>0</v>
      </c>
      <c r="AD71">
        <v>0</v>
      </c>
      <c r="AE71">
        <v>5256.66</v>
      </c>
      <c r="AF71">
        <v>0</v>
      </c>
      <c r="AG71">
        <v>0</v>
      </c>
      <c r="AH71">
        <v>0</v>
      </c>
      <c r="AI71">
        <v>393321.64</v>
      </c>
      <c r="AJ71">
        <v>0</v>
      </c>
      <c r="AK71">
        <v>0</v>
      </c>
      <c r="AL71">
        <v>3190.56</v>
      </c>
      <c r="AM71">
        <v>0</v>
      </c>
      <c r="AN71">
        <v>0</v>
      </c>
      <c r="AO71">
        <v>0</v>
      </c>
      <c r="AP71">
        <v>0</v>
      </c>
      <c r="AQ71">
        <v>0</v>
      </c>
      <c r="AR71">
        <v>0</v>
      </c>
      <c r="AS71">
        <v>0</v>
      </c>
      <c r="AT71">
        <v>0</v>
      </c>
      <c r="AU71">
        <v>0</v>
      </c>
      <c r="AV71">
        <v>0</v>
      </c>
    </row>
    <row r="72" spans="1:48">
      <c r="A72" t="s">
        <v>84</v>
      </c>
      <c r="B72">
        <v>1</v>
      </c>
      <c r="C72">
        <v>1455</v>
      </c>
      <c r="D72">
        <v>1</v>
      </c>
      <c r="E72" t="s">
        <v>159</v>
      </c>
      <c r="G72">
        <v>-314508.46999999997</v>
      </c>
      <c r="H72">
        <v>0</v>
      </c>
      <c r="I72">
        <v>0</v>
      </c>
      <c r="J72">
        <v>0</v>
      </c>
      <c r="K72">
        <v>0</v>
      </c>
      <c r="L72">
        <v>0</v>
      </c>
      <c r="M72">
        <v>0</v>
      </c>
      <c r="N72">
        <v>0</v>
      </c>
      <c r="O72">
        <v>0</v>
      </c>
      <c r="P72">
        <v>0</v>
      </c>
      <c r="Q72">
        <v>0</v>
      </c>
      <c r="R72">
        <v>0</v>
      </c>
      <c r="S72">
        <v>-13540.86</v>
      </c>
      <c r="T72">
        <v>0</v>
      </c>
      <c r="U72">
        <v>-328049.33</v>
      </c>
      <c r="V72">
        <v>0</v>
      </c>
      <c r="W72">
        <v>0</v>
      </c>
      <c r="X72">
        <v>0</v>
      </c>
      <c r="Y72">
        <v>0</v>
      </c>
      <c r="Z72">
        <v>0</v>
      </c>
      <c r="AA72">
        <v>0</v>
      </c>
      <c r="AB72">
        <v>0</v>
      </c>
      <c r="AC72">
        <v>0</v>
      </c>
      <c r="AD72">
        <v>0</v>
      </c>
      <c r="AE72">
        <v>0</v>
      </c>
      <c r="AF72">
        <v>0</v>
      </c>
      <c r="AG72">
        <v>-11943.57</v>
      </c>
      <c r="AH72">
        <v>0</v>
      </c>
      <c r="AI72">
        <v>-339992.9</v>
      </c>
      <c r="AJ72">
        <v>0</v>
      </c>
      <c r="AK72">
        <v>0</v>
      </c>
      <c r="AL72">
        <v>0</v>
      </c>
      <c r="AM72">
        <v>0</v>
      </c>
      <c r="AN72">
        <v>0</v>
      </c>
      <c r="AO72">
        <v>0</v>
      </c>
      <c r="AP72">
        <v>0</v>
      </c>
      <c r="AQ72">
        <v>0</v>
      </c>
      <c r="AR72">
        <v>0</v>
      </c>
      <c r="AS72">
        <v>0</v>
      </c>
      <c r="AT72">
        <v>0</v>
      </c>
      <c r="AU72">
        <v>0</v>
      </c>
      <c r="AV72">
        <v>0</v>
      </c>
    </row>
    <row r="73" spans="1:48">
      <c r="A73" t="s">
        <v>84</v>
      </c>
      <c r="B73">
        <v>1</v>
      </c>
      <c r="C73">
        <v>1460</v>
      </c>
      <c r="D73">
        <v>1</v>
      </c>
      <c r="E73" t="s">
        <v>160</v>
      </c>
      <c r="G73">
        <v>76259.100000000006</v>
      </c>
      <c r="H73">
        <v>0</v>
      </c>
      <c r="I73">
        <v>0</v>
      </c>
      <c r="J73">
        <v>0</v>
      </c>
      <c r="K73">
        <v>0</v>
      </c>
      <c r="L73">
        <v>0</v>
      </c>
      <c r="M73">
        <v>0</v>
      </c>
      <c r="N73">
        <v>0</v>
      </c>
      <c r="O73">
        <v>0</v>
      </c>
      <c r="P73">
        <v>0</v>
      </c>
      <c r="Q73">
        <v>0</v>
      </c>
      <c r="R73">
        <v>0</v>
      </c>
      <c r="S73">
        <v>0</v>
      </c>
      <c r="T73">
        <v>0</v>
      </c>
      <c r="U73">
        <v>76259.100000000006</v>
      </c>
      <c r="V73">
        <v>0</v>
      </c>
      <c r="W73">
        <v>0</v>
      </c>
      <c r="X73">
        <v>0</v>
      </c>
      <c r="Y73">
        <v>0</v>
      </c>
      <c r="Z73">
        <v>0</v>
      </c>
      <c r="AA73">
        <v>0</v>
      </c>
      <c r="AB73">
        <v>0</v>
      </c>
      <c r="AC73">
        <v>0</v>
      </c>
      <c r="AD73">
        <v>0</v>
      </c>
      <c r="AE73">
        <v>0</v>
      </c>
      <c r="AF73">
        <v>0</v>
      </c>
      <c r="AG73">
        <v>0</v>
      </c>
      <c r="AH73">
        <v>0</v>
      </c>
      <c r="AI73">
        <v>76259.100000000006</v>
      </c>
      <c r="AJ73">
        <v>0</v>
      </c>
      <c r="AK73">
        <v>0</v>
      </c>
      <c r="AL73">
        <v>0</v>
      </c>
      <c r="AM73">
        <v>0</v>
      </c>
      <c r="AN73">
        <v>0</v>
      </c>
      <c r="AO73">
        <v>0</v>
      </c>
      <c r="AP73">
        <v>0</v>
      </c>
      <c r="AQ73">
        <v>0</v>
      </c>
      <c r="AR73">
        <v>0</v>
      </c>
      <c r="AS73">
        <v>0</v>
      </c>
      <c r="AT73">
        <v>0</v>
      </c>
      <c r="AU73">
        <v>0</v>
      </c>
      <c r="AV73">
        <v>0</v>
      </c>
    </row>
    <row r="74" spans="1:48">
      <c r="A74" t="s">
        <v>84</v>
      </c>
      <c r="B74">
        <v>1</v>
      </c>
      <c r="C74">
        <v>1465</v>
      </c>
      <c r="D74">
        <v>1</v>
      </c>
      <c r="E74" t="s">
        <v>161</v>
      </c>
      <c r="G74">
        <v>-50696.02</v>
      </c>
      <c r="H74">
        <v>0</v>
      </c>
      <c r="I74">
        <v>0</v>
      </c>
      <c r="J74">
        <v>0</v>
      </c>
      <c r="K74">
        <v>0</v>
      </c>
      <c r="L74">
        <v>0</v>
      </c>
      <c r="M74">
        <v>0</v>
      </c>
      <c r="N74">
        <v>0</v>
      </c>
      <c r="O74">
        <v>0</v>
      </c>
      <c r="P74">
        <v>0</v>
      </c>
      <c r="Q74">
        <v>0</v>
      </c>
      <c r="R74">
        <v>0</v>
      </c>
      <c r="S74">
        <v>-5112.62</v>
      </c>
      <c r="T74">
        <v>0</v>
      </c>
      <c r="U74">
        <v>-55808.639999999999</v>
      </c>
      <c r="V74">
        <v>0</v>
      </c>
      <c r="W74">
        <v>0</v>
      </c>
      <c r="X74">
        <v>0</v>
      </c>
      <c r="Y74">
        <v>0</v>
      </c>
      <c r="Z74">
        <v>0</v>
      </c>
      <c r="AA74">
        <v>0</v>
      </c>
      <c r="AB74">
        <v>0</v>
      </c>
      <c r="AC74">
        <v>0</v>
      </c>
      <c r="AD74">
        <v>0</v>
      </c>
      <c r="AE74">
        <v>0</v>
      </c>
      <c r="AF74">
        <v>0</v>
      </c>
      <c r="AG74">
        <v>-4090.09</v>
      </c>
      <c r="AH74">
        <v>0</v>
      </c>
      <c r="AI74">
        <v>-59898.73</v>
      </c>
      <c r="AJ74">
        <v>0</v>
      </c>
      <c r="AK74">
        <v>0</v>
      </c>
      <c r="AL74">
        <v>0</v>
      </c>
      <c r="AM74">
        <v>0</v>
      </c>
      <c r="AN74">
        <v>0</v>
      </c>
      <c r="AO74">
        <v>0</v>
      </c>
      <c r="AP74">
        <v>0</v>
      </c>
      <c r="AQ74">
        <v>0</v>
      </c>
      <c r="AR74">
        <v>0</v>
      </c>
      <c r="AS74">
        <v>0</v>
      </c>
      <c r="AT74">
        <v>0</v>
      </c>
      <c r="AU74">
        <v>0</v>
      </c>
      <c r="AV74">
        <v>0</v>
      </c>
    </row>
    <row r="75" spans="1:48">
      <c r="A75" t="s">
        <v>84</v>
      </c>
      <c r="B75">
        <v>1</v>
      </c>
      <c r="C75">
        <v>1470</v>
      </c>
      <c r="D75">
        <v>1</v>
      </c>
      <c r="E75" t="s">
        <v>162</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row>
    <row r="76" spans="1:48">
      <c r="A76" t="s">
        <v>84</v>
      </c>
      <c r="B76">
        <v>1</v>
      </c>
      <c r="C76">
        <v>1475</v>
      </c>
      <c r="D76">
        <v>1</v>
      </c>
      <c r="E76" t="s">
        <v>163</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row>
    <row r="77" spans="1:48">
      <c r="A77" t="s">
        <v>84</v>
      </c>
      <c r="B77">
        <v>1</v>
      </c>
      <c r="C77">
        <v>1480</v>
      </c>
      <c r="D77">
        <v>1</v>
      </c>
      <c r="E77" t="s">
        <v>636</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23863.06</v>
      </c>
      <c r="AH77">
        <v>0</v>
      </c>
      <c r="AI77">
        <v>23863.06</v>
      </c>
      <c r="AJ77">
        <v>0</v>
      </c>
      <c r="AK77">
        <v>0</v>
      </c>
      <c r="AL77">
        <v>0</v>
      </c>
      <c r="AM77">
        <v>0</v>
      </c>
      <c r="AN77">
        <v>0</v>
      </c>
      <c r="AO77">
        <v>0</v>
      </c>
      <c r="AP77">
        <v>0</v>
      </c>
      <c r="AQ77">
        <v>0</v>
      </c>
      <c r="AR77">
        <v>0</v>
      </c>
      <c r="AS77">
        <v>0</v>
      </c>
      <c r="AT77">
        <v>0</v>
      </c>
      <c r="AU77">
        <v>0</v>
      </c>
      <c r="AV77">
        <v>0</v>
      </c>
    </row>
    <row r="78" spans="1:48">
      <c r="A78" t="s">
        <v>84</v>
      </c>
      <c r="B78">
        <v>1</v>
      </c>
      <c r="C78">
        <v>2025</v>
      </c>
      <c r="D78">
        <v>2</v>
      </c>
      <c r="E78" t="s">
        <v>164</v>
      </c>
      <c r="G78">
        <v>158.44999999999999</v>
      </c>
      <c r="H78">
        <v>-33.450000000000003</v>
      </c>
      <c r="I78">
        <v>125</v>
      </c>
      <c r="J78">
        <v>400</v>
      </c>
      <c r="K78">
        <v>-506.02</v>
      </c>
      <c r="L78">
        <v>361.25</v>
      </c>
      <c r="M78">
        <v>-505.23</v>
      </c>
      <c r="N78">
        <v>235.99</v>
      </c>
      <c r="O78">
        <v>455.92</v>
      </c>
      <c r="P78">
        <v>135</v>
      </c>
      <c r="Q78">
        <v>-578.9</v>
      </c>
      <c r="R78">
        <v>185.23</v>
      </c>
      <c r="S78">
        <v>162.5</v>
      </c>
      <c r="T78">
        <v>0</v>
      </c>
      <c r="U78">
        <v>595.74</v>
      </c>
      <c r="V78">
        <v>-595.74</v>
      </c>
      <c r="W78">
        <v>0</v>
      </c>
      <c r="X78">
        <v>358.72</v>
      </c>
      <c r="Y78">
        <v>1737.53</v>
      </c>
      <c r="Z78">
        <v>191.28</v>
      </c>
      <c r="AA78">
        <v>0</v>
      </c>
      <c r="AB78">
        <v>-1565.85</v>
      </c>
      <c r="AC78">
        <v>453.53</v>
      </c>
      <c r="AD78">
        <v>184.94</v>
      </c>
      <c r="AE78">
        <v>-1193.48</v>
      </c>
      <c r="AF78">
        <v>239.17</v>
      </c>
      <c r="AG78">
        <v>166.67</v>
      </c>
      <c r="AH78">
        <v>0</v>
      </c>
      <c r="AI78">
        <v>572.51</v>
      </c>
      <c r="AJ78">
        <v>-572.51</v>
      </c>
      <c r="AK78">
        <v>0</v>
      </c>
      <c r="AL78">
        <v>375</v>
      </c>
      <c r="AM78">
        <v>-208.33</v>
      </c>
      <c r="AN78">
        <v>466.67</v>
      </c>
      <c r="AO78">
        <v>293.67</v>
      </c>
      <c r="AP78">
        <v>-698.34</v>
      </c>
      <c r="AQ78">
        <v>166.67</v>
      </c>
      <c r="AR78">
        <v>166.67</v>
      </c>
      <c r="AS78">
        <v>166.67</v>
      </c>
      <c r="AT78">
        <v>166.67</v>
      </c>
      <c r="AU78">
        <v>166.67</v>
      </c>
      <c r="AV78">
        <v>0</v>
      </c>
    </row>
    <row r="79" spans="1:48">
      <c r="A79" t="s">
        <v>84</v>
      </c>
      <c r="B79">
        <v>1</v>
      </c>
      <c r="C79">
        <v>2026</v>
      </c>
      <c r="D79">
        <v>1</v>
      </c>
      <c r="E79" t="s">
        <v>165</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row>
    <row r="80" spans="1:48">
      <c r="A80" t="s">
        <v>84</v>
      </c>
      <c r="B80">
        <v>1</v>
      </c>
      <c r="C80">
        <v>2040</v>
      </c>
      <c r="D80">
        <v>2</v>
      </c>
      <c r="E80" t="s">
        <v>593</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7211.03</v>
      </c>
      <c r="AH80">
        <v>0</v>
      </c>
      <c r="AI80">
        <v>7211.03</v>
      </c>
      <c r="AJ80">
        <v>0</v>
      </c>
      <c r="AK80">
        <v>0</v>
      </c>
      <c r="AL80">
        <v>0</v>
      </c>
      <c r="AM80">
        <v>24000</v>
      </c>
      <c r="AN80">
        <v>-24000</v>
      </c>
      <c r="AO80">
        <v>0</v>
      </c>
      <c r="AP80">
        <v>0</v>
      </c>
      <c r="AQ80">
        <v>0</v>
      </c>
      <c r="AR80">
        <v>0</v>
      </c>
      <c r="AS80">
        <v>0</v>
      </c>
      <c r="AT80">
        <v>0</v>
      </c>
      <c r="AU80">
        <v>0</v>
      </c>
      <c r="AV80">
        <v>0</v>
      </c>
    </row>
    <row r="81" spans="1:48">
      <c r="A81" t="s">
        <v>84</v>
      </c>
      <c r="B81">
        <v>1</v>
      </c>
      <c r="C81">
        <v>2050</v>
      </c>
      <c r="D81">
        <v>2</v>
      </c>
      <c r="E81" t="s">
        <v>166</v>
      </c>
      <c r="G81">
        <v>316.18</v>
      </c>
      <c r="H81">
        <v>-66.8</v>
      </c>
      <c r="I81">
        <v>249.38</v>
      </c>
      <c r="J81">
        <v>798.01</v>
      </c>
      <c r="K81">
        <v>-1009.51</v>
      </c>
      <c r="L81">
        <v>720.72</v>
      </c>
      <c r="M81">
        <v>-1007.98</v>
      </c>
      <c r="N81">
        <v>470.82</v>
      </c>
      <c r="O81">
        <v>909.57</v>
      </c>
      <c r="P81">
        <v>269.33</v>
      </c>
      <c r="Q81">
        <v>-1154.92</v>
      </c>
      <c r="R81">
        <v>369.55</v>
      </c>
      <c r="S81">
        <v>324.20999999999998</v>
      </c>
      <c r="T81">
        <v>0</v>
      </c>
      <c r="U81">
        <v>1188.56</v>
      </c>
      <c r="V81">
        <v>-1188.56</v>
      </c>
      <c r="W81">
        <v>0</v>
      </c>
      <c r="X81">
        <v>715.65</v>
      </c>
      <c r="Y81">
        <v>3466.37</v>
      </c>
      <c r="Z81">
        <v>381.62</v>
      </c>
      <c r="AA81">
        <v>0</v>
      </c>
      <c r="AB81">
        <v>-3124.4</v>
      </c>
      <c r="AC81">
        <v>904.8</v>
      </c>
      <c r="AD81">
        <v>368.94</v>
      </c>
      <c r="AE81">
        <v>-2380.4699999999998</v>
      </c>
      <c r="AF81">
        <v>477.17</v>
      </c>
      <c r="AG81">
        <v>332.51</v>
      </c>
      <c r="AH81">
        <v>0</v>
      </c>
      <c r="AI81">
        <v>1142.19</v>
      </c>
      <c r="AJ81">
        <v>-1142.19</v>
      </c>
      <c r="AK81">
        <v>0</v>
      </c>
      <c r="AL81">
        <v>748.13</v>
      </c>
      <c r="AM81">
        <v>-415.63</v>
      </c>
      <c r="AN81">
        <v>931.01</v>
      </c>
      <c r="AO81">
        <v>585.87</v>
      </c>
      <c r="AP81">
        <v>-1393.19</v>
      </c>
      <c r="AQ81">
        <v>332.5</v>
      </c>
      <c r="AR81">
        <v>332.5</v>
      </c>
      <c r="AS81">
        <v>332.5</v>
      </c>
      <c r="AT81">
        <v>332.5</v>
      </c>
      <c r="AU81">
        <v>332.5</v>
      </c>
      <c r="AV81">
        <v>0</v>
      </c>
    </row>
    <row r="82" spans="1:48">
      <c r="A82" t="s">
        <v>84</v>
      </c>
      <c r="B82">
        <v>1</v>
      </c>
      <c r="C82">
        <v>2051</v>
      </c>
      <c r="D82">
        <v>1</v>
      </c>
      <c r="E82" t="s">
        <v>167</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row>
    <row r="83" spans="1:48">
      <c r="A83" t="s">
        <v>84</v>
      </c>
      <c r="B83">
        <v>1</v>
      </c>
      <c r="C83">
        <v>2100</v>
      </c>
      <c r="D83">
        <v>2</v>
      </c>
      <c r="E83" t="s">
        <v>168</v>
      </c>
      <c r="G83">
        <v>664513.34</v>
      </c>
      <c r="H83">
        <v>-353400.55</v>
      </c>
      <c r="I83">
        <v>-276189.08</v>
      </c>
      <c r="J83">
        <v>-4826.03</v>
      </c>
      <c r="K83">
        <v>-5129.41</v>
      </c>
      <c r="L83">
        <v>1379389.91</v>
      </c>
      <c r="M83">
        <v>-1202302.96</v>
      </c>
      <c r="N83">
        <v>-116962.77</v>
      </c>
      <c r="O83">
        <v>-68943.12</v>
      </c>
      <c r="P83">
        <v>410.05</v>
      </c>
      <c r="Q83">
        <v>34945.660000000003</v>
      </c>
      <c r="R83">
        <v>12418.57</v>
      </c>
      <c r="S83">
        <v>865677.51</v>
      </c>
      <c r="T83">
        <v>0</v>
      </c>
      <c r="U83">
        <v>929601.12</v>
      </c>
      <c r="V83">
        <v>-601793.24</v>
      </c>
      <c r="W83">
        <v>-271783.2</v>
      </c>
      <c r="X83">
        <v>2790.06</v>
      </c>
      <c r="Y83">
        <v>-29102.59</v>
      </c>
      <c r="Z83">
        <v>275006.65999999997</v>
      </c>
      <c r="AA83">
        <v>-260390.85</v>
      </c>
      <c r="AB83">
        <v>19611.599999999999</v>
      </c>
      <c r="AC83">
        <v>157138.37</v>
      </c>
      <c r="AD83">
        <v>-104939.48</v>
      </c>
      <c r="AE83">
        <v>1339105.56</v>
      </c>
      <c r="AF83">
        <v>-523707.66</v>
      </c>
      <c r="AG83">
        <v>18596.080000000002</v>
      </c>
      <c r="AH83">
        <v>0</v>
      </c>
      <c r="AI83">
        <v>950132.43</v>
      </c>
      <c r="AJ83">
        <v>-63317.86</v>
      </c>
      <c r="AK83">
        <v>-811396.73</v>
      </c>
      <c r="AL83">
        <v>-19719.41</v>
      </c>
      <c r="AM83">
        <v>130866.93</v>
      </c>
      <c r="AN83">
        <v>-167493.73000000001</v>
      </c>
      <c r="AO83">
        <v>256762</v>
      </c>
      <c r="AP83">
        <v>-193972.85</v>
      </c>
      <c r="AQ83">
        <v>-77065.899999999994</v>
      </c>
      <c r="AR83">
        <v>0</v>
      </c>
      <c r="AS83">
        <v>0</v>
      </c>
      <c r="AT83">
        <v>0</v>
      </c>
      <c r="AU83">
        <v>0</v>
      </c>
      <c r="AV83">
        <v>0</v>
      </c>
    </row>
    <row r="84" spans="1:48">
      <c r="A84" t="s">
        <v>84</v>
      </c>
      <c r="B84">
        <v>1</v>
      </c>
      <c r="C84">
        <v>2101</v>
      </c>
      <c r="D84">
        <v>2</v>
      </c>
      <c r="E84" t="s">
        <v>169</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row>
    <row r="85" spans="1:48">
      <c r="A85" t="s">
        <v>84</v>
      </c>
      <c r="B85">
        <v>1</v>
      </c>
      <c r="C85">
        <v>2102</v>
      </c>
      <c r="D85">
        <v>2</v>
      </c>
      <c r="E85" t="s">
        <v>639</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2188.4499999999998</v>
      </c>
      <c r="AO85">
        <v>7021.03</v>
      </c>
      <c r="AP85">
        <v>-3637.52</v>
      </c>
      <c r="AQ85">
        <v>0</v>
      </c>
      <c r="AR85">
        <v>0</v>
      </c>
      <c r="AS85">
        <v>0</v>
      </c>
      <c r="AT85">
        <v>0</v>
      </c>
      <c r="AU85">
        <v>0</v>
      </c>
      <c r="AV85">
        <v>0</v>
      </c>
    </row>
    <row r="86" spans="1:48">
      <c r="A86" t="s">
        <v>84</v>
      </c>
      <c r="B86">
        <v>1</v>
      </c>
      <c r="C86">
        <v>2103</v>
      </c>
      <c r="D86">
        <v>2</v>
      </c>
      <c r="E86" t="s">
        <v>170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row>
    <row r="87" spans="1:48">
      <c r="A87" t="s">
        <v>84</v>
      </c>
      <c r="B87">
        <v>1</v>
      </c>
      <c r="C87">
        <v>2104</v>
      </c>
      <c r="D87">
        <v>2</v>
      </c>
      <c r="E87" t="s">
        <v>608</v>
      </c>
      <c r="G87">
        <v>0</v>
      </c>
      <c r="H87">
        <v>0</v>
      </c>
      <c r="I87">
        <v>0</v>
      </c>
      <c r="J87">
        <v>0</v>
      </c>
      <c r="K87">
        <v>48548.71</v>
      </c>
      <c r="L87">
        <v>-3838.71</v>
      </c>
      <c r="M87">
        <v>-44710</v>
      </c>
      <c r="N87">
        <v>0</v>
      </c>
      <c r="O87">
        <v>0</v>
      </c>
      <c r="P87">
        <v>0</v>
      </c>
      <c r="Q87">
        <v>13237.69</v>
      </c>
      <c r="R87">
        <v>28814.7</v>
      </c>
      <c r="S87">
        <v>-41708.629999999997</v>
      </c>
      <c r="T87">
        <v>0</v>
      </c>
      <c r="U87">
        <v>343.76</v>
      </c>
      <c r="V87">
        <v>-343.76</v>
      </c>
      <c r="W87">
        <v>0</v>
      </c>
      <c r="X87">
        <v>0</v>
      </c>
      <c r="Y87">
        <v>48102.41</v>
      </c>
      <c r="Z87">
        <v>-48102.41</v>
      </c>
      <c r="AA87">
        <v>12970.43</v>
      </c>
      <c r="AB87">
        <v>-12970.43</v>
      </c>
      <c r="AC87">
        <v>0</v>
      </c>
      <c r="AD87">
        <v>0</v>
      </c>
      <c r="AE87">
        <v>0</v>
      </c>
      <c r="AF87">
        <v>50019.6</v>
      </c>
      <c r="AG87">
        <v>-50019.6</v>
      </c>
      <c r="AH87">
        <v>0</v>
      </c>
      <c r="AI87">
        <v>0</v>
      </c>
      <c r="AJ87">
        <v>0</v>
      </c>
      <c r="AK87">
        <v>0</v>
      </c>
      <c r="AL87">
        <v>0</v>
      </c>
      <c r="AM87">
        <v>50600.38</v>
      </c>
      <c r="AN87">
        <v>-50600.38</v>
      </c>
      <c r="AO87">
        <v>0</v>
      </c>
      <c r="AP87">
        <v>0</v>
      </c>
      <c r="AQ87">
        <v>0</v>
      </c>
      <c r="AR87">
        <v>0</v>
      </c>
      <c r="AS87">
        <v>0</v>
      </c>
      <c r="AT87">
        <v>0</v>
      </c>
      <c r="AU87">
        <v>0</v>
      </c>
      <c r="AV87">
        <v>0</v>
      </c>
    </row>
    <row r="88" spans="1:48">
      <c r="A88" t="s">
        <v>84</v>
      </c>
      <c r="B88">
        <v>1</v>
      </c>
      <c r="C88">
        <v>2105</v>
      </c>
      <c r="D88">
        <v>2</v>
      </c>
      <c r="E88" t="s">
        <v>171</v>
      </c>
      <c r="F88">
        <v>2624</v>
      </c>
      <c r="G88">
        <v>129.09</v>
      </c>
      <c r="H88">
        <v>0</v>
      </c>
      <c r="I88">
        <v>0</v>
      </c>
      <c r="J88">
        <v>0</v>
      </c>
      <c r="K88">
        <v>0</v>
      </c>
      <c r="L88">
        <v>0</v>
      </c>
      <c r="M88">
        <v>0</v>
      </c>
      <c r="N88">
        <v>0</v>
      </c>
      <c r="O88">
        <v>730.27</v>
      </c>
      <c r="P88">
        <v>0</v>
      </c>
      <c r="Q88">
        <v>236.84</v>
      </c>
      <c r="R88">
        <v>174.17</v>
      </c>
      <c r="S88">
        <v>0</v>
      </c>
      <c r="T88">
        <v>0</v>
      </c>
      <c r="U88">
        <v>1270.3699999999999</v>
      </c>
      <c r="V88">
        <v>0</v>
      </c>
      <c r="W88">
        <v>0</v>
      </c>
      <c r="X88">
        <v>0</v>
      </c>
      <c r="Y88">
        <v>6243.75</v>
      </c>
      <c r="Z88">
        <v>-7514.12</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row>
    <row r="89" spans="1:48">
      <c r="A89" t="s">
        <v>84</v>
      </c>
      <c r="B89">
        <v>1</v>
      </c>
      <c r="C89">
        <v>2106</v>
      </c>
      <c r="D89">
        <v>2</v>
      </c>
      <c r="E89" t="s">
        <v>172</v>
      </c>
      <c r="G89">
        <v>77.45</v>
      </c>
      <c r="H89">
        <v>0</v>
      </c>
      <c r="I89">
        <v>0</v>
      </c>
      <c r="J89">
        <v>0</v>
      </c>
      <c r="K89">
        <v>0</v>
      </c>
      <c r="L89">
        <v>0</v>
      </c>
      <c r="M89">
        <v>0</v>
      </c>
      <c r="N89">
        <v>0</v>
      </c>
      <c r="O89">
        <v>438.16</v>
      </c>
      <c r="P89">
        <v>0</v>
      </c>
      <c r="Q89">
        <v>142.11000000000001</v>
      </c>
      <c r="R89">
        <v>104.51</v>
      </c>
      <c r="S89">
        <v>0</v>
      </c>
      <c r="T89">
        <v>0</v>
      </c>
      <c r="U89">
        <v>762.23</v>
      </c>
      <c r="V89">
        <v>0</v>
      </c>
      <c r="W89">
        <v>0</v>
      </c>
      <c r="X89">
        <v>0</v>
      </c>
      <c r="Y89">
        <v>3746.25</v>
      </c>
      <c r="Z89">
        <v>-4508.4799999999996</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row>
    <row r="90" spans="1:48">
      <c r="A90" t="s">
        <v>84</v>
      </c>
      <c r="B90">
        <v>1</v>
      </c>
      <c r="C90">
        <v>2107</v>
      </c>
      <c r="D90">
        <v>2</v>
      </c>
      <c r="E90" t="s">
        <v>173</v>
      </c>
      <c r="G90">
        <v>70332.460000000006</v>
      </c>
      <c r="H90">
        <v>-2046.3</v>
      </c>
      <c r="I90">
        <v>4414.97</v>
      </c>
      <c r="J90">
        <v>15062.78</v>
      </c>
      <c r="K90">
        <v>-35963.65</v>
      </c>
      <c r="L90">
        <v>4007.09</v>
      </c>
      <c r="M90">
        <v>4150.1099999999997</v>
      </c>
      <c r="N90">
        <v>8074.03</v>
      </c>
      <c r="O90">
        <v>9532.52</v>
      </c>
      <c r="P90">
        <v>461.71</v>
      </c>
      <c r="Q90">
        <v>12638.4</v>
      </c>
      <c r="R90">
        <v>-43899.98</v>
      </c>
      <c r="S90">
        <v>57506.38</v>
      </c>
      <c r="T90">
        <v>0</v>
      </c>
      <c r="U90">
        <v>104270.52</v>
      </c>
      <c r="V90">
        <v>-31235.83</v>
      </c>
      <c r="W90">
        <v>4650.25</v>
      </c>
      <c r="X90">
        <v>16572.330000000002</v>
      </c>
      <c r="Y90">
        <v>-48435.21</v>
      </c>
      <c r="Z90">
        <v>9971.7800000000007</v>
      </c>
      <c r="AA90">
        <v>8769.69</v>
      </c>
      <c r="AB90">
        <v>4664.8599999999997</v>
      </c>
      <c r="AC90">
        <v>19931.509999999998</v>
      </c>
      <c r="AD90">
        <v>-4432.9799999999996</v>
      </c>
      <c r="AE90">
        <v>28813.43</v>
      </c>
      <c r="AF90">
        <v>-65554.399999999994</v>
      </c>
      <c r="AG90">
        <v>61057.67</v>
      </c>
      <c r="AH90">
        <v>0</v>
      </c>
      <c r="AI90">
        <v>109043.62</v>
      </c>
      <c r="AJ90">
        <v>-26921.62</v>
      </c>
      <c r="AK90">
        <v>7064.45</v>
      </c>
      <c r="AL90">
        <v>16455.09</v>
      </c>
      <c r="AM90">
        <v>-55420.19</v>
      </c>
      <c r="AN90">
        <v>16628.98</v>
      </c>
      <c r="AO90">
        <v>27749.759999999998</v>
      </c>
      <c r="AP90">
        <v>-9916.15</v>
      </c>
      <c r="AQ90">
        <v>-34462.589999999997</v>
      </c>
      <c r="AR90">
        <v>0</v>
      </c>
      <c r="AS90">
        <v>0</v>
      </c>
      <c r="AT90">
        <v>0</v>
      </c>
      <c r="AU90">
        <v>0</v>
      </c>
      <c r="AV90">
        <v>0</v>
      </c>
    </row>
    <row r="91" spans="1:48">
      <c r="A91" t="s">
        <v>84</v>
      </c>
      <c r="B91">
        <v>1</v>
      </c>
      <c r="C91">
        <v>2108</v>
      </c>
      <c r="D91">
        <v>2</v>
      </c>
      <c r="E91" t="s">
        <v>174</v>
      </c>
      <c r="G91">
        <v>0</v>
      </c>
      <c r="H91">
        <v>878.82</v>
      </c>
      <c r="I91">
        <v>-878.82</v>
      </c>
      <c r="J91">
        <v>0</v>
      </c>
      <c r="K91">
        <v>1071.95</v>
      </c>
      <c r="L91">
        <v>385.59</v>
      </c>
      <c r="M91">
        <v>-1457.54</v>
      </c>
      <c r="N91">
        <v>1003.29</v>
      </c>
      <c r="O91">
        <v>-29.5</v>
      </c>
      <c r="P91">
        <v>17.82</v>
      </c>
      <c r="Q91">
        <v>-991.61</v>
      </c>
      <c r="R91">
        <v>1405.26</v>
      </c>
      <c r="S91">
        <v>-1405.26</v>
      </c>
      <c r="T91">
        <v>0</v>
      </c>
      <c r="U91">
        <v>0</v>
      </c>
      <c r="V91">
        <v>1060.57</v>
      </c>
      <c r="W91">
        <v>49.85</v>
      </c>
      <c r="X91">
        <v>-1110.42</v>
      </c>
      <c r="Y91">
        <v>1850.73</v>
      </c>
      <c r="Z91">
        <v>-128.52000000000001</v>
      </c>
      <c r="AA91">
        <v>-495.91</v>
      </c>
      <c r="AB91">
        <v>-69.790000000000006</v>
      </c>
      <c r="AC91">
        <v>-3.58</v>
      </c>
      <c r="AD91">
        <v>1163.9000000000001</v>
      </c>
      <c r="AE91">
        <v>-2316.83</v>
      </c>
      <c r="AF91">
        <v>1740.7</v>
      </c>
      <c r="AG91">
        <v>-672.8</v>
      </c>
      <c r="AH91">
        <v>0</v>
      </c>
      <c r="AI91">
        <v>1067.9000000000001</v>
      </c>
      <c r="AJ91">
        <v>-162.61000000000001</v>
      </c>
      <c r="AK91">
        <v>149.26</v>
      </c>
      <c r="AL91">
        <v>51.55</v>
      </c>
      <c r="AM91">
        <v>627.32000000000005</v>
      </c>
      <c r="AN91">
        <v>-1733.42</v>
      </c>
      <c r="AO91">
        <v>0</v>
      </c>
      <c r="AP91">
        <v>1322.99</v>
      </c>
      <c r="AQ91">
        <v>-717.81</v>
      </c>
      <c r="AR91">
        <v>0</v>
      </c>
      <c r="AS91">
        <v>0</v>
      </c>
      <c r="AT91">
        <v>0</v>
      </c>
      <c r="AU91">
        <v>0</v>
      </c>
      <c r="AV91">
        <v>0</v>
      </c>
    </row>
    <row r="92" spans="1:48">
      <c r="A92" t="s">
        <v>84</v>
      </c>
      <c r="B92">
        <v>1</v>
      </c>
      <c r="C92">
        <v>2109</v>
      </c>
      <c r="D92">
        <v>2</v>
      </c>
      <c r="E92" t="s">
        <v>175</v>
      </c>
      <c r="G92">
        <v>12149.55</v>
      </c>
      <c r="H92">
        <v>-12149.55</v>
      </c>
      <c r="I92">
        <v>0</v>
      </c>
      <c r="J92">
        <v>0</v>
      </c>
      <c r="K92">
        <v>0</v>
      </c>
      <c r="L92">
        <v>0</v>
      </c>
      <c r="M92">
        <v>0</v>
      </c>
      <c r="N92">
        <v>0</v>
      </c>
      <c r="O92">
        <v>0</v>
      </c>
      <c r="P92">
        <v>0</v>
      </c>
      <c r="Q92">
        <v>0</v>
      </c>
      <c r="R92">
        <v>0</v>
      </c>
      <c r="S92">
        <v>13170.12</v>
      </c>
      <c r="T92">
        <v>0</v>
      </c>
      <c r="U92">
        <v>13170.12</v>
      </c>
      <c r="V92">
        <v>0</v>
      </c>
      <c r="W92">
        <v>-13170.12</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row>
    <row r="93" spans="1:48">
      <c r="A93" t="s">
        <v>84</v>
      </c>
      <c r="B93">
        <v>1</v>
      </c>
      <c r="C93">
        <v>2110</v>
      </c>
      <c r="D93">
        <v>2</v>
      </c>
      <c r="E93" t="s">
        <v>612</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900.19</v>
      </c>
      <c r="AK93">
        <v>-406.47</v>
      </c>
      <c r="AL93">
        <v>748.33</v>
      </c>
      <c r="AM93">
        <v>1222.17</v>
      </c>
      <c r="AN93">
        <v>-2303.0100000000002</v>
      </c>
      <c r="AO93">
        <v>88.25</v>
      </c>
      <c r="AP93">
        <v>1177.72</v>
      </c>
      <c r="AQ93">
        <v>279.57</v>
      </c>
      <c r="AR93">
        <v>0</v>
      </c>
      <c r="AS93">
        <v>0</v>
      </c>
      <c r="AT93">
        <v>0</v>
      </c>
      <c r="AU93">
        <v>0</v>
      </c>
      <c r="AV93">
        <v>0</v>
      </c>
    </row>
    <row r="94" spans="1:48">
      <c r="A94" t="s">
        <v>84</v>
      </c>
      <c r="B94">
        <v>1</v>
      </c>
      <c r="C94">
        <v>2115</v>
      </c>
      <c r="D94">
        <v>2</v>
      </c>
      <c r="E94" t="s">
        <v>176</v>
      </c>
      <c r="F94">
        <v>2700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row>
    <row r="95" spans="1:48">
      <c r="A95" t="s">
        <v>84</v>
      </c>
      <c r="B95">
        <v>1</v>
      </c>
      <c r="C95">
        <v>2116</v>
      </c>
      <c r="D95">
        <v>2</v>
      </c>
      <c r="E95" t="s">
        <v>177</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row>
    <row r="96" spans="1:48">
      <c r="A96" t="s">
        <v>84</v>
      </c>
      <c r="B96">
        <v>1</v>
      </c>
      <c r="C96">
        <v>2117</v>
      </c>
      <c r="D96">
        <v>2</v>
      </c>
      <c r="E96" t="s">
        <v>178</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row>
    <row r="97" spans="1:48">
      <c r="A97" t="s">
        <v>84</v>
      </c>
      <c r="B97">
        <v>1</v>
      </c>
      <c r="C97">
        <v>2120</v>
      </c>
      <c r="D97">
        <v>2</v>
      </c>
      <c r="E97" t="s">
        <v>179</v>
      </c>
      <c r="F97">
        <v>2700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row>
    <row r="98" spans="1:48">
      <c r="A98" t="s">
        <v>84</v>
      </c>
      <c r="B98">
        <v>1</v>
      </c>
      <c r="C98">
        <v>2125</v>
      </c>
      <c r="D98">
        <v>2</v>
      </c>
      <c r="E98" t="s">
        <v>180</v>
      </c>
      <c r="F98">
        <v>2680</v>
      </c>
      <c r="G98">
        <v>0</v>
      </c>
      <c r="H98">
        <v>0</v>
      </c>
      <c r="I98">
        <v>0</v>
      </c>
      <c r="J98">
        <v>0</v>
      </c>
      <c r="K98">
        <v>0</v>
      </c>
      <c r="L98">
        <v>0</v>
      </c>
      <c r="M98">
        <v>887.73</v>
      </c>
      <c r="N98">
        <v>-887.73</v>
      </c>
      <c r="O98">
        <v>0</v>
      </c>
      <c r="P98">
        <v>0</v>
      </c>
      <c r="Q98">
        <v>0</v>
      </c>
      <c r="R98">
        <v>0</v>
      </c>
      <c r="S98">
        <v>0</v>
      </c>
      <c r="T98">
        <v>0</v>
      </c>
      <c r="U98">
        <v>0</v>
      </c>
      <c r="V98">
        <v>-2082.81</v>
      </c>
      <c r="W98">
        <v>2082.81</v>
      </c>
      <c r="X98">
        <v>0</v>
      </c>
      <c r="Y98">
        <v>-1765.53</v>
      </c>
      <c r="Z98">
        <v>1765.53</v>
      </c>
      <c r="AA98">
        <v>0</v>
      </c>
      <c r="AB98">
        <v>0</v>
      </c>
      <c r="AC98">
        <v>0</v>
      </c>
      <c r="AD98">
        <v>0</v>
      </c>
      <c r="AE98">
        <v>0</v>
      </c>
      <c r="AF98">
        <v>0</v>
      </c>
      <c r="AG98">
        <v>0</v>
      </c>
      <c r="AH98">
        <v>0</v>
      </c>
      <c r="AI98">
        <v>0</v>
      </c>
      <c r="AJ98">
        <v>0</v>
      </c>
      <c r="AK98">
        <v>0</v>
      </c>
      <c r="AL98">
        <v>0</v>
      </c>
      <c r="AM98">
        <v>-1147.1199999999999</v>
      </c>
      <c r="AN98">
        <v>1147.1199999999999</v>
      </c>
      <c r="AO98">
        <v>0</v>
      </c>
      <c r="AP98">
        <v>0</v>
      </c>
      <c r="AQ98">
        <v>0</v>
      </c>
      <c r="AR98">
        <v>0</v>
      </c>
      <c r="AS98">
        <v>0</v>
      </c>
      <c r="AT98">
        <v>0</v>
      </c>
      <c r="AU98">
        <v>0</v>
      </c>
      <c r="AV98">
        <v>0</v>
      </c>
    </row>
    <row r="99" spans="1:48">
      <c r="A99" t="s">
        <v>84</v>
      </c>
      <c r="B99">
        <v>1</v>
      </c>
      <c r="C99">
        <v>2126</v>
      </c>
      <c r="D99">
        <v>2</v>
      </c>
      <c r="E99" t="s">
        <v>181</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row>
    <row r="100" spans="1:48">
      <c r="A100" t="s">
        <v>84</v>
      </c>
      <c r="B100">
        <v>1</v>
      </c>
      <c r="C100">
        <v>2150</v>
      </c>
      <c r="D100">
        <v>2</v>
      </c>
      <c r="E100" t="s">
        <v>182</v>
      </c>
      <c r="F100">
        <v>2680</v>
      </c>
      <c r="G100">
        <v>0</v>
      </c>
      <c r="H100">
        <v>0</v>
      </c>
      <c r="I100">
        <v>0</v>
      </c>
      <c r="J100">
        <v>0</v>
      </c>
      <c r="K100">
        <v>0</v>
      </c>
      <c r="L100">
        <v>0</v>
      </c>
      <c r="M100">
        <v>1771.12</v>
      </c>
      <c r="N100">
        <v>-1771.12</v>
      </c>
      <c r="O100">
        <v>0</v>
      </c>
      <c r="P100">
        <v>0</v>
      </c>
      <c r="Q100">
        <v>0</v>
      </c>
      <c r="R100">
        <v>0</v>
      </c>
      <c r="S100">
        <v>0</v>
      </c>
      <c r="T100">
        <v>0</v>
      </c>
      <c r="U100">
        <v>0</v>
      </c>
      <c r="V100">
        <v>-4155.1499999999996</v>
      </c>
      <c r="W100">
        <v>4155.1499999999996</v>
      </c>
      <c r="X100">
        <v>0</v>
      </c>
      <c r="Y100">
        <v>-3522.23</v>
      </c>
      <c r="Z100">
        <v>3522.23</v>
      </c>
      <c r="AA100">
        <v>0</v>
      </c>
      <c r="AB100">
        <v>0</v>
      </c>
      <c r="AC100">
        <v>0</v>
      </c>
      <c r="AD100">
        <v>0</v>
      </c>
      <c r="AE100">
        <v>0</v>
      </c>
      <c r="AF100">
        <v>0</v>
      </c>
      <c r="AG100">
        <v>0</v>
      </c>
      <c r="AH100">
        <v>0</v>
      </c>
      <c r="AI100">
        <v>0</v>
      </c>
      <c r="AJ100">
        <v>0</v>
      </c>
      <c r="AK100">
        <v>0</v>
      </c>
      <c r="AL100">
        <v>0</v>
      </c>
      <c r="AM100">
        <v>-2288.5100000000002</v>
      </c>
      <c r="AN100">
        <v>2288.5100000000002</v>
      </c>
      <c r="AO100">
        <v>0</v>
      </c>
      <c r="AP100">
        <v>0</v>
      </c>
      <c r="AQ100">
        <v>0</v>
      </c>
      <c r="AR100">
        <v>0</v>
      </c>
      <c r="AS100">
        <v>0</v>
      </c>
      <c r="AT100">
        <v>0</v>
      </c>
      <c r="AU100">
        <v>0</v>
      </c>
      <c r="AV100">
        <v>0</v>
      </c>
    </row>
    <row r="101" spans="1:48">
      <c r="A101" t="s">
        <v>84</v>
      </c>
      <c r="B101">
        <v>1</v>
      </c>
      <c r="C101">
        <v>2151</v>
      </c>
      <c r="D101">
        <v>2</v>
      </c>
      <c r="E101" t="s">
        <v>183</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row>
    <row r="102" spans="1:48">
      <c r="A102" t="s">
        <v>84</v>
      </c>
      <c r="B102">
        <v>1</v>
      </c>
      <c r="C102">
        <v>2152</v>
      </c>
      <c r="D102">
        <v>2</v>
      </c>
      <c r="E102" t="s">
        <v>184</v>
      </c>
      <c r="G102">
        <v>33568.370000000003</v>
      </c>
      <c r="H102">
        <v>0</v>
      </c>
      <c r="I102">
        <v>0</v>
      </c>
      <c r="J102">
        <v>0</v>
      </c>
      <c r="K102">
        <v>0</v>
      </c>
      <c r="L102">
        <v>0</v>
      </c>
      <c r="M102">
        <v>0</v>
      </c>
      <c r="N102">
        <v>0</v>
      </c>
      <c r="O102">
        <v>0</v>
      </c>
      <c r="P102">
        <v>0</v>
      </c>
      <c r="Q102">
        <v>0</v>
      </c>
      <c r="R102">
        <v>0</v>
      </c>
      <c r="S102">
        <v>-33568.370000000003</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row>
    <row r="103" spans="1:48">
      <c r="A103" t="s">
        <v>84</v>
      </c>
      <c r="B103">
        <v>1</v>
      </c>
      <c r="C103">
        <v>2160</v>
      </c>
      <c r="D103">
        <v>2</v>
      </c>
      <c r="E103" t="s">
        <v>185</v>
      </c>
      <c r="F103">
        <v>2700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row>
    <row r="104" spans="1:48">
      <c r="A104" t="s">
        <v>84</v>
      </c>
      <c r="B104">
        <v>1</v>
      </c>
      <c r="C104">
        <v>2165</v>
      </c>
      <c r="D104">
        <v>2</v>
      </c>
      <c r="E104" t="s">
        <v>186</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row>
    <row r="105" spans="1:48">
      <c r="A105" t="s">
        <v>84</v>
      </c>
      <c r="B105">
        <v>1</v>
      </c>
      <c r="C105">
        <v>2170</v>
      </c>
      <c r="D105">
        <v>2</v>
      </c>
      <c r="E105" t="s">
        <v>187</v>
      </c>
      <c r="F105">
        <v>2700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row>
    <row r="106" spans="1:48">
      <c r="A106" t="s">
        <v>84</v>
      </c>
      <c r="B106">
        <v>1</v>
      </c>
      <c r="C106">
        <v>2175</v>
      </c>
      <c r="D106">
        <v>2</v>
      </c>
      <c r="E106" t="s">
        <v>188</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row>
    <row r="107" spans="1:48">
      <c r="A107" t="s">
        <v>84</v>
      </c>
      <c r="B107">
        <v>1</v>
      </c>
      <c r="C107">
        <v>2176</v>
      </c>
      <c r="D107">
        <v>2</v>
      </c>
      <c r="E107" t="s">
        <v>189</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row>
    <row r="108" spans="1:48">
      <c r="A108" t="s">
        <v>84</v>
      </c>
      <c r="B108">
        <v>1</v>
      </c>
      <c r="C108">
        <v>2180</v>
      </c>
      <c r="D108">
        <v>2</v>
      </c>
      <c r="E108" t="s">
        <v>190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row>
    <row r="109" spans="1:48">
      <c r="A109" t="s">
        <v>84</v>
      </c>
      <c r="B109">
        <v>1</v>
      </c>
      <c r="C109">
        <v>2185</v>
      </c>
      <c r="D109">
        <v>2</v>
      </c>
      <c r="E109" t="s">
        <v>191</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row>
    <row r="110" spans="1:48">
      <c r="A110" t="s">
        <v>84</v>
      </c>
      <c r="B110">
        <v>1</v>
      </c>
      <c r="C110">
        <v>2200</v>
      </c>
      <c r="D110">
        <v>2</v>
      </c>
      <c r="E110" t="s">
        <v>192</v>
      </c>
      <c r="G110">
        <v>67500</v>
      </c>
      <c r="H110">
        <v>-7500</v>
      </c>
      <c r="I110">
        <v>-7500</v>
      </c>
      <c r="J110">
        <v>-7500</v>
      </c>
      <c r="K110">
        <v>-7500</v>
      </c>
      <c r="L110">
        <v>-7500</v>
      </c>
      <c r="M110">
        <v>-7500</v>
      </c>
      <c r="N110">
        <v>-7500</v>
      </c>
      <c r="O110">
        <v>-7500</v>
      </c>
      <c r="P110">
        <v>-7500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row>
    <row r="111" spans="1:48">
      <c r="A111" t="s">
        <v>84</v>
      </c>
      <c r="B111">
        <v>1</v>
      </c>
      <c r="C111">
        <v>2210</v>
      </c>
      <c r="D111">
        <v>2</v>
      </c>
      <c r="E111" t="s">
        <v>193</v>
      </c>
      <c r="G111">
        <v>197388.82</v>
      </c>
      <c r="H111">
        <v>-25869.39</v>
      </c>
      <c r="I111">
        <v>0</v>
      </c>
      <c r="J111">
        <v>7000</v>
      </c>
      <c r="K111">
        <v>0</v>
      </c>
      <c r="L111">
        <v>-171519.43</v>
      </c>
      <c r="M111">
        <v>24000</v>
      </c>
      <c r="N111">
        <v>-24000</v>
      </c>
      <c r="O111">
        <v>5388.01</v>
      </c>
      <c r="P111">
        <v>0</v>
      </c>
      <c r="Q111">
        <v>6000</v>
      </c>
      <c r="R111">
        <v>-5388.01</v>
      </c>
      <c r="S111">
        <v>47801.83</v>
      </c>
      <c r="T111">
        <v>0</v>
      </c>
      <c r="U111">
        <v>60801.83</v>
      </c>
      <c r="V111">
        <v>0</v>
      </c>
      <c r="W111">
        <v>-40801.83</v>
      </c>
      <c r="X111">
        <v>4000</v>
      </c>
      <c r="Y111">
        <v>0</v>
      </c>
      <c r="Z111">
        <v>25100</v>
      </c>
      <c r="AA111">
        <v>-16961</v>
      </c>
      <c r="AB111">
        <v>-7353</v>
      </c>
      <c r="AC111">
        <v>0</v>
      </c>
      <c r="AD111">
        <v>14698.31</v>
      </c>
      <c r="AE111">
        <v>-19484.310000000001</v>
      </c>
      <c r="AF111">
        <v>0</v>
      </c>
      <c r="AG111">
        <v>66939.94</v>
      </c>
      <c r="AH111">
        <v>0</v>
      </c>
      <c r="AI111">
        <v>86939.94</v>
      </c>
      <c r="AJ111">
        <v>-14239.94</v>
      </c>
      <c r="AK111">
        <v>-36500</v>
      </c>
      <c r="AL111">
        <v>0</v>
      </c>
      <c r="AM111">
        <v>-25000</v>
      </c>
      <c r="AN111">
        <v>-11200</v>
      </c>
      <c r="AO111">
        <v>0</v>
      </c>
      <c r="AP111">
        <v>0</v>
      </c>
      <c r="AQ111">
        <v>0</v>
      </c>
      <c r="AR111">
        <v>0</v>
      </c>
      <c r="AS111">
        <v>0</v>
      </c>
      <c r="AT111">
        <v>0</v>
      </c>
      <c r="AU111">
        <v>0</v>
      </c>
      <c r="AV111">
        <v>0</v>
      </c>
    </row>
    <row r="112" spans="1:48">
      <c r="A112" t="s">
        <v>84</v>
      </c>
      <c r="B112">
        <v>1</v>
      </c>
      <c r="C112">
        <v>2220</v>
      </c>
      <c r="D112">
        <v>2</v>
      </c>
      <c r="E112" t="s">
        <v>194</v>
      </c>
      <c r="G112">
        <v>0</v>
      </c>
      <c r="H112">
        <v>0</v>
      </c>
      <c r="I112">
        <v>0</v>
      </c>
      <c r="J112">
        <v>0</v>
      </c>
      <c r="K112">
        <v>1569.93</v>
      </c>
      <c r="L112">
        <v>0</v>
      </c>
      <c r="M112">
        <v>-1569.93</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row>
    <row r="113" spans="1:48">
      <c r="A113" t="s">
        <v>84</v>
      </c>
      <c r="B113">
        <v>1</v>
      </c>
      <c r="C113">
        <v>2230</v>
      </c>
      <c r="D113">
        <v>2</v>
      </c>
      <c r="E113" t="s">
        <v>195</v>
      </c>
      <c r="G113">
        <v>0</v>
      </c>
      <c r="H113">
        <v>0</v>
      </c>
      <c r="I113">
        <v>0</v>
      </c>
      <c r="J113">
        <v>0</v>
      </c>
      <c r="K113">
        <v>7035</v>
      </c>
      <c r="L113">
        <v>-3010.87</v>
      </c>
      <c r="M113">
        <v>4024.13</v>
      </c>
      <c r="N113">
        <v>-8048.26</v>
      </c>
      <c r="O113">
        <v>2874.38</v>
      </c>
      <c r="P113">
        <v>1724.63</v>
      </c>
      <c r="Q113">
        <v>1724.63</v>
      </c>
      <c r="R113">
        <v>1149.75</v>
      </c>
      <c r="S113">
        <v>574.88</v>
      </c>
      <c r="T113">
        <v>0</v>
      </c>
      <c r="U113">
        <v>8048.27</v>
      </c>
      <c r="V113">
        <v>0</v>
      </c>
      <c r="W113">
        <v>0</v>
      </c>
      <c r="X113">
        <v>0</v>
      </c>
      <c r="Y113">
        <v>0</v>
      </c>
      <c r="Z113">
        <v>0</v>
      </c>
      <c r="AA113">
        <v>0</v>
      </c>
      <c r="AB113">
        <v>0</v>
      </c>
      <c r="AC113">
        <v>0</v>
      </c>
      <c r="AD113">
        <v>0</v>
      </c>
      <c r="AE113">
        <v>0</v>
      </c>
      <c r="AF113">
        <v>0</v>
      </c>
      <c r="AG113">
        <v>-8048.27</v>
      </c>
      <c r="AH113">
        <v>0</v>
      </c>
      <c r="AI113">
        <v>0</v>
      </c>
      <c r="AJ113">
        <v>0</v>
      </c>
      <c r="AK113">
        <v>0</v>
      </c>
      <c r="AL113">
        <v>0</v>
      </c>
      <c r="AM113">
        <v>0</v>
      </c>
      <c r="AN113">
        <v>0</v>
      </c>
      <c r="AO113">
        <v>0</v>
      </c>
      <c r="AP113">
        <v>0</v>
      </c>
      <c r="AQ113">
        <v>0</v>
      </c>
      <c r="AR113">
        <v>0</v>
      </c>
      <c r="AS113">
        <v>0</v>
      </c>
      <c r="AT113">
        <v>0</v>
      </c>
      <c r="AU113">
        <v>0</v>
      </c>
      <c r="AV113">
        <v>0</v>
      </c>
    </row>
    <row r="114" spans="1:48">
      <c r="A114" t="s">
        <v>84</v>
      </c>
      <c r="B114">
        <v>1</v>
      </c>
      <c r="C114">
        <v>2400</v>
      </c>
      <c r="D114">
        <v>2</v>
      </c>
      <c r="E114" t="s">
        <v>637</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320837</v>
      </c>
      <c r="AH114">
        <v>0</v>
      </c>
      <c r="AI114">
        <v>320837</v>
      </c>
      <c r="AJ114">
        <v>0</v>
      </c>
      <c r="AK114">
        <v>0</v>
      </c>
      <c r="AL114">
        <v>0</v>
      </c>
      <c r="AM114">
        <v>0</v>
      </c>
      <c r="AN114">
        <v>0</v>
      </c>
      <c r="AO114">
        <v>0</v>
      </c>
      <c r="AP114">
        <v>0</v>
      </c>
      <c r="AQ114">
        <v>0</v>
      </c>
      <c r="AR114">
        <v>0</v>
      </c>
      <c r="AS114">
        <v>0</v>
      </c>
      <c r="AT114">
        <v>0</v>
      </c>
      <c r="AU114">
        <v>0</v>
      </c>
      <c r="AV114">
        <v>0</v>
      </c>
    </row>
    <row r="115" spans="1:48">
      <c r="A115" t="s">
        <v>84</v>
      </c>
      <c r="B115">
        <v>1</v>
      </c>
      <c r="C115">
        <v>2501</v>
      </c>
      <c r="D115">
        <v>1</v>
      </c>
      <c r="E115" t="s">
        <v>196</v>
      </c>
      <c r="F115">
        <v>3320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row>
    <row r="116" spans="1:48">
      <c r="A116" t="s">
        <v>84</v>
      </c>
      <c r="B116">
        <v>1</v>
      </c>
      <c r="C116">
        <v>2502</v>
      </c>
      <c r="D116">
        <v>1</v>
      </c>
      <c r="E116" t="s">
        <v>197</v>
      </c>
      <c r="F116">
        <v>3320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row>
    <row r="117" spans="1:48">
      <c r="A117" t="s">
        <v>84</v>
      </c>
      <c r="B117">
        <v>1</v>
      </c>
      <c r="C117">
        <v>2503</v>
      </c>
      <c r="D117">
        <v>1</v>
      </c>
      <c r="E117" t="s">
        <v>198</v>
      </c>
      <c r="F117">
        <v>3320</v>
      </c>
      <c r="G117">
        <v>1</v>
      </c>
      <c r="H117">
        <v>0</v>
      </c>
      <c r="I117">
        <v>0</v>
      </c>
      <c r="J117">
        <v>0</v>
      </c>
      <c r="K117">
        <v>0</v>
      </c>
      <c r="L117">
        <v>0</v>
      </c>
      <c r="M117">
        <v>0</v>
      </c>
      <c r="N117">
        <v>0</v>
      </c>
      <c r="O117">
        <v>0</v>
      </c>
      <c r="P117">
        <v>0</v>
      </c>
      <c r="Q117">
        <v>0</v>
      </c>
      <c r="R117">
        <v>0</v>
      </c>
      <c r="S117">
        <v>-1</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row>
    <row r="118" spans="1:48">
      <c r="A118" t="s">
        <v>84</v>
      </c>
      <c r="B118">
        <v>1</v>
      </c>
      <c r="C118">
        <v>2999</v>
      </c>
      <c r="D118">
        <v>2</v>
      </c>
      <c r="E118" t="s">
        <v>199</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row>
    <row r="119" spans="1:48">
      <c r="A119" t="s">
        <v>84</v>
      </c>
      <c r="B119">
        <v>1</v>
      </c>
      <c r="C119">
        <v>3000</v>
      </c>
      <c r="D119">
        <v>3</v>
      </c>
      <c r="E119" t="s">
        <v>200</v>
      </c>
      <c r="F119">
        <v>3600</v>
      </c>
      <c r="G119">
        <v>951126.48</v>
      </c>
      <c r="H119">
        <v>0</v>
      </c>
      <c r="I119">
        <v>0</v>
      </c>
      <c r="J119">
        <v>0</v>
      </c>
      <c r="K119">
        <v>0</v>
      </c>
      <c r="L119">
        <v>0</v>
      </c>
      <c r="M119">
        <v>0</v>
      </c>
      <c r="N119">
        <v>0</v>
      </c>
      <c r="O119">
        <v>0</v>
      </c>
      <c r="P119">
        <v>0</v>
      </c>
      <c r="Q119">
        <v>0</v>
      </c>
      <c r="R119">
        <v>0</v>
      </c>
      <c r="S119">
        <v>0</v>
      </c>
      <c r="T119">
        <v>0</v>
      </c>
      <c r="U119">
        <v>2034516.04</v>
      </c>
      <c r="V119">
        <v>-864809.93</v>
      </c>
      <c r="W119">
        <v>0</v>
      </c>
      <c r="X119">
        <v>0</v>
      </c>
      <c r="Y119">
        <v>0</v>
      </c>
      <c r="Z119">
        <v>0</v>
      </c>
      <c r="AA119">
        <v>0</v>
      </c>
      <c r="AB119">
        <v>0</v>
      </c>
      <c r="AC119">
        <v>0</v>
      </c>
      <c r="AD119">
        <v>0</v>
      </c>
      <c r="AE119">
        <v>0</v>
      </c>
      <c r="AF119">
        <v>0</v>
      </c>
      <c r="AG119">
        <v>0</v>
      </c>
      <c r="AH119">
        <v>0</v>
      </c>
      <c r="AI119">
        <v>1172872.19</v>
      </c>
      <c r="AJ119">
        <v>0</v>
      </c>
      <c r="AK119">
        <v>0</v>
      </c>
      <c r="AL119">
        <v>0</v>
      </c>
      <c r="AM119">
        <v>0</v>
      </c>
      <c r="AN119">
        <v>0</v>
      </c>
      <c r="AO119">
        <v>0</v>
      </c>
      <c r="AP119">
        <v>0</v>
      </c>
      <c r="AQ119">
        <v>0</v>
      </c>
      <c r="AR119">
        <v>0</v>
      </c>
      <c r="AS119">
        <v>0</v>
      </c>
      <c r="AT119">
        <v>0</v>
      </c>
      <c r="AU119">
        <v>0</v>
      </c>
      <c r="AV119">
        <v>0</v>
      </c>
    </row>
    <row r="120" spans="1:48">
      <c r="A120" t="s">
        <v>84</v>
      </c>
      <c r="B120">
        <v>1</v>
      </c>
      <c r="C120">
        <v>3001</v>
      </c>
      <c r="D120">
        <v>3</v>
      </c>
      <c r="E120" t="s">
        <v>201</v>
      </c>
      <c r="G120">
        <v>2142279</v>
      </c>
      <c r="H120">
        <v>0</v>
      </c>
      <c r="I120">
        <v>0</v>
      </c>
      <c r="J120">
        <v>0</v>
      </c>
      <c r="K120">
        <v>0</v>
      </c>
      <c r="L120">
        <v>0</v>
      </c>
      <c r="M120">
        <v>0</v>
      </c>
      <c r="N120">
        <v>0</v>
      </c>
      <c r="O120">
        <v>0</v>
      </c>
      <c r="P120">
        <v>0</v>
      </c>
      <c r="Q120">
        <v>0</v>
      </c>
      <c r="R120">
        <v>0</v>
      </c>
      <c r="S120">
        <v>0</v>
      </c>
      <c r="T120">
        <v>0</v>
      </c>
      <c r="U120">
        <v>2142279</v>
      </c>
      <c r="V120">
        <v>-82289</v>
      </c>
      <c r="W120">
        <v>0</v>
      </c>
      <c r="X120">
        <v>0</v>
      </c>
      <c r="Y120">
        <v>0</v>
      </c>
      <c r="Z120">
        <v>0</v>
      </c>
      <c r="AA120">
        <v>0</v>
      </c>
      <c r="AB120">
        <v>0</v>
      </c>
      <c r="AC120">
        <v>0</v>
      </c>
      <c r="AD120">
        <v>0</v>
      </c>
      <c r="AE120">
        <v>0</v>
      </c>
      <c r="AF120">
        <v>0</v>
      </c>
      <c r="AG120">
        <v>0</v>
      </c>
      <c r="AH120">
        <v>0</v>
      </c>
      <c r="AI120">
        <v>2059990</v>
      </c>
      <c r="AJ120">
        <v>0</v>
      </c>
      <c r="AK120">
        <v>0</v>
      </c>
      <c r="AL120">
        <v>0</v>
      </c>
      <c r="AM120">
        <v>0</v>
      </c>
      <c r="AN120">
        <v>0</v>
      </c>
      <c r="AO120">
        <v>0</v>
      </c>
      <c r="AP120">
        <v>0</v>
      </c>
      <c r="AQ120">
        <v>0</v>
      </c>
      <c r="AR120">
        <v>0</v>
      </c>
      <c r="AS120">
        <v>0</v>
      </c>
      <c r="AT120">
        <v>0</v>
      </c>
      <c r="AU120">
        <v>0</v>
      </c>
      <c r="AV120">
        <v>0</v>
      </c>
    </row>
    <row r="121" spans="1:48">
      <c r="A121" t="s">
        <v>84</v>
      </c>
      <c r="B121">
        <v>1</v>
      </c>
      <c r="C121">
        <v>3003</v>
      </c>
      <c r="D121">
        <v>3</v>
      </c>
      <c r="E121" t="s">
        <v>202</v>
      </c>
      <c r="G121">
        <v>2951727.45</v>
      </c>
      <c r="H121">
        <v>0</v>
      </c>
      <c r="I121">
        <v>0</v>
      </c>
      <c r="J121">
        <v>0</v>
      </c>
      <c r="K121">
        <v>0</v>
      </c>
      <c r="L121">
        <v>0</v>
      </c>
      <c r="M121">
        <v>0</v>
      </c>
      <c r="N121">
        <v>0</v>
      </c>
      <c r="O121">
        <v>0</v>
      </c>
      <c r="P121">
        <v>0</v>
      </c>
      <c r="Q121">
        <v>0</v>
      </c>
      <c r="R121">
        <v>0</v>
      </c>
      <c r="S121">
        <v>0</v>
      </c>
      <c r="T121">
        <v>0</v>
      </c>
      <c r="U121">
        <v>2951727.45</v>
      </c>
      <c r="V121">
        <v>6842524.4900000002</v>
      </c>
      <c r="W121">
        <v>0</v>
      </c>
      <c r="X121">
        <v>0</v>
      </c>
      <c r="Y121">
        <v>0</v>
      </c>
      <c r="Z121">
        <v>0</v>
      </c>
      <c r="AA121">
        <v>0</v>
      </c>
      <c r="AB121">
        <v>0</v>
      </c>
      <c r="AC121">
        <v>0</v>
      </c>
      <c r="AD121">
        <v>0</v>
      </c>
      <c r="AE121">
        <v>0</v>
      </c>
      <c r="AF121">
        <v>0</v>
      </c>
      <c r="AG121">
        <v>0</v>
      </c>
      <c r="AH121">
        <v>0</v>
      </c>
      <c r="AI121">
        <v>9794251.9399999995</v>
      </c>
      <c r="AJ121">
        <v>0</v>
      </c>
      <c r="AK121">
        <v>0</v>
      </c>
      <c r="AL121">
        <v>0</v>
      </c>
      <c r="AM121">
        <v>0</v>
      </c>
      <c r="AN121">
        <v>0</v>
      </c>
      <c r="AO121">
        <v>0</v>
      </c>
      <c r="AP121">
        <v>0</v>
      </c>
      <c r="AQ121">
        <v>0</v>
      </c>
      <c r="AR121">
        <v>0</v>
      </c>
      <c r="AS121">
        <v>0</v>
      </c>
      <c r="AT121">
        <v>0</v>
      </c>
      <c r="AU121">
        <v>0</v>
      </c>
      <c r="AV121">
        <v>0</v>
      </c>
    </row>
    <row r="122" spans="1:48">
      <c r="A122" t="s">
        <v>84</v>
      </c>
      <c r="B122">
        <v>1</v>
      </c>
      <c r="C122">
        <v>3005</v>
      </c>
      <c r="D122">
        <v>3</v>
      </c>
      <c r="E122" t="s">
        <v>203</v>
      </c>
      <c r="G122">
        <v>5895425.5599999996</v>
      </c>
      <c r="H122">
        <v>0</v>
      </c>
      <c r="I122">
        <v>0</v>
      </c>
      <c r="J122">
        <v>0</v>
      </c>
      <c r="K122">
        <v>0</v>
      </c>
      <c r="L122">
        <v>0</v>
      </c>
      <c r="M122">
        <v>0</v>
      </c>
      <c r="N122">
        <v>0</v>
      </c>
      <c r="O122">
        <v>0</v>
      </c>
      <c r="P122">
        <v>0</v>
      </c>
      <c r="Q122">
        <v>0</v>
      </c>
      <c r="R122">
        <v>0</v>
      </c>
      <c r="S122">
        <v>0</v>
      </c>
      <c r="T122">
        <v>0</v>
      </c>
      <c r="U122">
        <v>5895425.5599999996</v>
      </c>
      <c r="V122">
        <v>-5895425.5599999996</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row>
    <row r="123" spans="1:48">
      <c r="A123" t="s">
        <v>84</v>
      </c>
      <c r="B123">
        <v>1</v>
      </c>
      <c r="C123">
        <v>3051</v>
      </c>
      <c r="D123">
        <v>5</v>
      </c>
      <c r="E123" t="s">
        <v>204</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row>
    <row r="124" spans="1:48">
      <c r="A124" t="s">
        <v>84</v>
      </c>
      <c r="B124">
        <v>1</v>
      </c>
      <c r="C124">
        <v>3052</v>
      </c>
      <c r="D124">
        <v>5</v>
      </c>
      <c r="E124" t="s">
        <v>205</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row>
    <row r="125" spans="1:48">
      <c r="A125" t="s">
        <v>84</v>
      </c>
      <c r="B125">
        <v>1</v>
      </c>
      <c r="C125">
        <v>4000</v>
      </c>
      <c r="D125">
        <v>4</v>
      </c>
      <c r="E125" t="s">
        <v>206</v>
      </c>
      <c r="G125">
        <v>0</v>
      </c>
      <c r="H125">
        <v>-2110.4</v>
      </c>
      <c r="I125">
        <v>11051.23</v>
      </c>
      <c r="J125">
        <v>-921.25</v>
      </c>
      <c r="K125">
        <v>709658.43</v>
      </c>
      <c r="L125">
        <v>-988.49</v>
      </c>
      <c r="M125">
        <v>-3517.23</v>
      </c>
      <c r="N125">
        <v>-5109.42</v>
      </c>
      <c r="O125">
        <v>617350.27</v>
      </c>
      <c r="P125">
        <v>-3503.86</v>
      </c>
      <c r="Q125">
        <v>-4528.33</v>
      </c>
      <c r="R125">
        <v>-15860.59</v>
      </c>
      <c r="S125">
        <v>150542.28</v>
      </c>
      <c r="T125">
        <v>0</v>
      </c>
      <c r="U125">
        <v>0</v>
      </c>
      <c r="V125">
        <v>-3440.05</v>
      </c>
      <c r="W125">
        <v>-5792.66</v>
      </c>
      <c r="X125">
        <v>-469.5</v>
      </c>
      <c r="Y125">
        <v>754975.76</v>
      </c>
      <c r="Z125">
        <v>-3227.9</v>
      </c>
      <c r="AA125">
        <v>-3482.04</v>
      </c>
      <c r="AB125">
        <v>-1265.53</v>
      </c>
      <c r="AC125">
        <v>666355.36</v>
      </c>
      <c r="AD125">
        <v>-3506.59</v>
      </c>
      <c r="AE125">
        <v>-3579.73</v>
      </c>
      <c r="AF125">
        <v>-7822.52</v>
      </c>
      <c r="AG125">
        <v>161405.67000000001</v>
      </c>
      <c r="AH125">
        <v>0</v>
      </c>
      <c r="AI125">
        <v>0</v>
      </c>
      <c r="AJ125">
        <v>-235.03</v>
      </c>
      <c r="AK125">
        <v>-8293.7099999999991</v>
      </c>
      <c r="AL125">
        <v>-1953.37</v>
      </c>
      <c r="AM125">
        <v>777079.99</v>
      </c>
      <c r="AN125">
        <v>-912.18</v>
      </c>
      <c r="AO125">
        <v>-4501.93</v>
      </c>
      <c r="AP125">
        <v>-1652.14</v>
      </c>
      <c r="AQ125">
        <v>0</v>
      </c>
      <c r="AR125">
        <v>0</v>
      </c>
      <c r="AS125">
        <v>0</v>
      </c>
      <c r="AT125">
        <v>0</v>
      </c>
      <c r="AU125">
        <v>0</v>
      </c>
      <c r="AV125">
        <v>0</v>
      </c>
    </row>
    <row r="126" spans="1:48">
      <c r="A126" t="s">
        <v>84</v>
      </c>
      <c r="B126">
        <v>1</v>
      </c>
      <c r="C126">
        <v>4001</v>
      </c>
      <c r="D126">
        <v>4</v>
      </c>
      <c r="E126" t="s">
        <v>207</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row>
    <row r="127" spans="1:48">
      <c r="A127" t="s">
        <v>84</v>
      </c>
      <c r="B127">
        <v>1</v>
      </c>
      <c r="C127">
        <v>4002</v>
      </c>
      <c r="D127">
        <v>4</v>
      </c>
      <c r="E127" t="s">
        <v>204</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row>
    <row r="128" spans="1:48">
      <c r="A128" t="s">
        <v>84</v>
      </c>
      <c r="B128">
        <v>1</v>
      </c>
      <c r="C128">
        <v>4003</v>
      </c>
      <c r="D128">
        <v>4</v>
      </c>
      <c r="E128" t="s">
        <v>208</v>
      </c>
      <c r="G128">
        <v>0</v>
      </c>
      <c r="H128">
        <v>-176.95</v>
      </c>
      <c r="I128">
        <v>-362.38</v>
      </c>
      <c r="J128">
        <v>11.73</v>
      </c>
      <c r="K128">
        <v>89262.45</v>
      </c>
      <c r="L128">
        <v>0.23</v>
      </c>
      <c r="M128">
        <v>-210.34</v>
      </c>
      <c r="N128">
        <v>-384.57</v>
      </c>
      <c r="O128">
        <v>77561.710000000006</v>
      </c>
      <c r="P128">
        <v>20.62</v>
      </c>
      <c r="Q128">
        <v>-201.85</v>
      </c>
      <c r="R128">
        <v>-1677.98</v>
      </c>
      <c r="S128">
        <v>19026.48</v>
      </c>
      <c r="T128">
        <v>0</v>
      </c>
      <c r="U128">
        <v>0</v>
      </c>
      <c r="V128">
        <v>-282.58</v>
      </c>
      <c r="W128">
        <v>-396.98</v>
      </c>
      <c r="X128">
        <v>-41.84</v>
      </c>
      <c r="Y128">
        <v>73225.98</v>
      </c>
      <c r="Z128">
        <v>-3.77</v>
      </c>
      <c r="AA128">
        <v>-258.45</v>
      </c>
      <c r="AB128">
        <v>22.75</v>
      </c>
      <c r="AC128">
        <v>63227.199999999997</v>
      </c>
      <c r="AD128">
        <v>-44.6</v>
      </c>
      <c r="AE128">
        <v>-61.52</v>
      </c>
      <c r="AF128">
        <v>-473.65</v>
      </c>
      <c r="AG128">
        <v>15492.15</v>
      </c>
      <c r="AH128">
        <v>0</v>
      </c>
      <c r="AI128">
        <v>0</v>
      </c>
      <c r="AJ128">
        <v>-14.65</v>
      </c>
      <c r="AK128">
        <v>-464.45</v>
      </c>
      <c r="AL128">
        <v>-9.15</v>
      </c>
      <c r="AM128">
        <v>73827.05</v>
      </c>
      <c r="AN128">
        <v>-46.05</v>
      </c>
      <c r="AO128">
        <v>-391.1</v>
      </c>
      <c r="AP128">
        <v>-111.1</v>
      </c>
      <c r="AQ128">
        <v>0</v>
      </c>
      <c r="AR128">
        <v>0</v>
      </c>
      <c r="AS128">
        <v>0</v>
      </c>
      <c r="AT128">
        <v>0</v>
      </c>
      <c r="AU128">
        <v>0</v>
      </c>
      <c r="AV128">
        <v>0</v>
      </c>
    </row>
    <row r="129" spans="1:48">
      <c r="A129" t="s">
        <v>84</v>
      </c>
      <c r="B129">
        <v>1</v>
      </c>
      <c r="C129">
        <v>4004</v>
      </c>
      <c r="D129">
        <v>4</v>
      </c>
      <c r="E129" t="s">
        <v>209</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row>
    <row r="130" spans="1:48">
      <c r="A130" t="s">
        <v>84</v>
      </c>
      <c r="B130">
        <v>1</v>
      </c>
      <c r="C130">
        <v>4005</v>
      </c>
      <c r="D130">
        <v>4</v>
      </c>
      <c r="E130" t="s">
        <v>210</v>
      </c>
      <c r="G130">
        <v>0</v>
      </c>
      <c r="H130">
        <v>-130</v>
      </c>
      <c r="I130">
        <v>73.930000000000007</v>
      </c>
      <c r="J130">
        <v>65</v>
      </c>
      <c r="K130">
        <v>1288533.3999999999</v>
      </c>
      <c r="L130">
        <v>-379.66</v>
      </c>
      <c r="M130">
        <v>-325</v>
      </c>
      <c r="N130">
        <v>-606.54</v>
      </c>
      <c r="O130">
        <v>2541693.25</v>
      </c>
      <c r="P130">
        <v>1652.33</v>
      </c>
      <c r="Q130">
        <v>-1430</v>
      </c>
      <c r="R130">
        <v>-34908.53</v>
      </c>
      <c r="S130">
        <v>-58811</v>
      </c>
      <c r="T130">
        <v>0</v>
      </c>
      <c r="U130">
        <v>0</v>
      </c>
      <c r="V130">
        <v>-130</v>
      </c>
      <c r="W130">
        <v>-65</v>
      </c>
      <c r="X130">
        <v>-1170</v>
      </c>
      <c r="Y130">
        <v>1228767</v>
      </c>
      <c r="Z130">
        <v>-679</v>
      </c>
      <c r="AA130">
        <v>-1311.5</v>
      </c>
      <c r="AB130">
        <v>-713.5</v>
      </c>
      <c r="AC130">
        <v>2363981</v>
      </c>
      <c r="AD130">
        <v>-3092.5</v>
      </c>
      <c r="AE130">
        <v>326.5</v>
      </c>
      <c r="AF130">
        <v>-10466.69</v>
      </c>
      <c r="AG130">
        <v>-62872</v>
      </c>
      <c r="AH130">
        <v>0</v>
      </c>
      <c r="AI130">
        <v>0</v>
      </c>
      <c r="AJ130">
        <v>-59</v>
      </c>
      <c r="AK130">
        <v>-175</v>
      </c>
      <c r="AL130">
        <v>-571</v>
      </c>
      <c r="AM130">
        <v>1258807.5</v>
      </c>
      <c r="AN130">
        <v>-6219.5</v>
      </c>
      <c r="AO130">
        <v>-692</v>
      </c>
      <c r="AP130">
        <v>-2586</v>
      </c>
      <c r="AQ130">
        <v>0</v>
      </c>
      <c r="AR130">
        <v>0</v>
      </c>
      <c r="AS130">
        <v>0</v>
      </c>
      <c r="AT130">
        <v>0</v>
      </c>
      <c r="AU130">
        <v>0</v>
      </c>
      <c r="AV130">
        <v>0</v>
      </c>
    </row>
    <row r="131" spans="1:48">
      <c r="A131" t="s">
        <v>84</v>
      </c>
      <c r="B131">
        <v>1</v>
      </c>
      <c r="C131">
        <v>4006</v>
      </c>
      <c r="D131">
        <v>4</v>
      </c>
      <c r="E131" t="s">
        <v>211</v>
      </c>
      <c r="G131">
        <v>0</v>
      </c>
      <c r="H131">
        <v>-1086.24</v>
      </c>
      <c r="I131">
        <v>-39266.019999999997</v>
      </c>
      <c r="J131">
        <v>45.5</v>
      </c>
      <c r="K131">
        <v>360589.9</v>
      </c>
      <c r="L131">
        <v>1.92</v>
      </c>
      <c r="M131">
        <v>-854.04</v>
      </c>
      <c r="N131">
        <v>-1553.08</v>
      </c>
      <c r="O131">
        <v>313309.38</v>
      </c>
      <c r="P131">
        <v>81.819999999999993</v>
      </c>
      <c r="Q131">
        <v>-815.09</v>
      </c>
      <c r="R131">
        <v>-6772.89</v>
      </c>
      <c r="S131">
        <v>76849.87</v>
      </c>
      <c r="T131">
        <v>0</v>
      </c>
      <c r="U131">
        <v>0</v>
      </c>
      <c r="V131">
        <v>-1137.07</v>
      </c>
      <c r="W131">
        <v>-1602.89</v>
      </c>
      <c r="X131">
        <v>-168.95</v>
      </c>
      <c r="Y131">
        <v>270932.09999999998</v>
      </c>
      <c r="Z131">
        <v>-31.01</v>
      </c>
      <c r="AA131">
        <v>-960.18</v>
      </c>
      <c r="AB131">
        <v>79.16</v>
      </c>
      <c r="AC131">
        <v>233942.52</v>
      </c>
      <c r="AD131">
        <v>-167.31</v>
      </c>
      <c r="AE131">
        <v>-190.15</v>
      </c>
      <c r="AF131">
        <v>-1774.43</v>
      </c>
      <c r="AG131">
        <v>57320.89</v>
      </c>
      <c r="AH131">
        <v>0</v>
      </c>
      <c r="AI131">
        <v>0</v>
      </c>
      <c r="AJ131">
        <v>-54.42</v>
      </c>
      <c r="AK131">
        <v>-1719.29</v>
      </c>
      <c r="AL131">
        <v>-35.89</v>
      </c>
      <c r="AM131">
        <v>276861.42</v>
      </c>
      <c r="AN131">
        <v>-171.78</v>
      </c>
      <c r="AO131">
        <v>-1464.98</v>
      </c>
      <c r="AP131">
        <v>-415.62</v>
      </c>
      <c r="AQ131">
        <v>0</v>
      </c>
      <c r="AR131">
        <v>0</v>
      </c>
      <c r="AS131">
        <v>0</v>
      </c>
      <c r="AT131">
        <v>0</v>
      </c>
      <c r="AU131">
        <v>0</v>
      </c>
      <c r="AV131">
        <v>0</v>
      </c>
    </row>
    <row r="132" spans="1:48">
      <c r="A132" t="s">
        <v>84</v>
      </c>
      <c r="B132">
        <v>1</v>
      </c>
      <c r="C132">
        <v>4007</v>
      </c>
      <c r="D132">
        <v>4</v>
      </c>
      <c r="E132" t="s">
        <v>212</v>
      </c>
      <c r="G132">
        <v>0</v>
      </c>
      <c r="H132">
        <v>12.5</v>
      </c>
      <c r="I132">
        <v>10</v>
      </c>
      <c r="J132">
        <v>21.25</v>
      </c>
      <c r="K132">
        <v>7995</v>
      </c>
      <c r="L132">
        <v>-20</v>
      </c>
      <c r="M132">
        <v>-51.25</v>
      </c>
      <c r="N132">
        <v>-15</v>
      </c>
      <c r="O132">
        <v>8295</v>
      </c>
      <c r="P132">
        <v>-181.25</v>
      </c>
      <c r="Q132">
        <v>-107.5</v>
      </c>
      <c r="R132">
        <v>-201.93</v>
      </c>
      <c r="S132">
        <v>6571.25</v>
      </c>
      <c r="T132">
        <v>0</v>
      </c>
      <c r="U132">
        <v>0</v>
      </c>
      <c r="V132">
        <v>-121.25</v>
      </c>
      <c r="W132">
        <v>118.75</v>
      </c>
      <c r="X132">
        <v>31.25</v>
      </c>
      <c r="Y132">
        <v>8491.25</v>
      </c>
      <c r="Z132">
        <v>-5</v>
      </c>
      <c r="AA132">
        <v>-62.5</v>
      </c>
      <c r="AB132">
        <v>2.5</v>
      </c>
      <c r="AC132">
        <v>8723.75</v>
      </c>
      <c r="AD132">
        <v>-102.5</v>
      </c>
      <c r="AE132">
        <v>-70</v>
      </c>
      <c r="AF132">
        <v>-122.24</v>
      </c>
      <c r="AG132">
        <v>6712.5</v>
      </c>
      <c r="AH132">
        <v>0</v>
      </c>
      <c r="AI132">
        <v>0</v>
      </c>
      <c r="AJ132">
        <v>138.75</v>
      </c>
      <c r="AK132">
        <v>251.25</v>
      </c>
      <c r="AL132">
        <v>-58.75</v>
      </c>
      <c r="AM132">
        <v>9031.25</v>
      </c>
      <c r="AN132">
        <v>-1.25</v>
      </c>
      <c r="AO132">
        <v>-63.75</v>
      </c>
      <c r="AP132">
        <v>-5</v>
      </c>
      <c r="AQ132">
        <v>0</v>
      </c>
      <c r="AR132">
        <v>0</v>
      </c>
      <c r="AS132">
        <v>0</v>
      </c>
      <c r="AT132">
        <v>0</v>
      </c>
      <c r="AU132">
        <v>0</v>
      </c>
      <c r="AV132">
        <v>0</v>
      </c>
    </row>
    <row r="133" spans="1:48">
      <c r="A133" t="s">
        <v>84</v>
      </c>
      <c r="B133">
        <v>1</v>
      </c>
      <c r="C133">
        <v>4008</v>
      </c>
      <c r="D133">
        <v>4</v>
      </c>
      <c r="E133" t="s">
        <v>213</v>
      </c>
      <c r="G133">
        <v>0</v>
      </c>
      <c r="H133">
        <v>10</v>
      </c>
      <c r="I133">
        <v>3.2</v>
      </c>
      <c r="J133">
        <v>0</v>
      </c>
      <c r="K133">
        <v>71414.649999999994</v>
      </c>
      <c r="L133">
        <v>14829.05</v>
      </c>
      <c r="M133">
        <v>-166.35</v>
      </c>
      <c r="N133">
        <v>-307.60000000000002</v>
      </c>
      <c r="O133">
        <v>62043.25</v>
      </c>
      <c r="P133">
        <v>17.100000000000001</v>
      </c>
      <c r="Q133">
        <v>-160.85</v>
      </c>
      <c r="R133">
        <v>-1341.63</v>
      </c>
      <c r="S133">
        <v>15218.7</v>
      </c>
      <c r="T133">
        <v>0</v>
      </c>
      <c r="U133">
        <v>0</v>
      </c>
      <c r="V133">
        <v>-225.45</v>
      </c>
      <c r="W133">
        <v>-317.39999999999998</v>
      </c>
      <c r="X133">
        <v>-33.450000000000003</v>
      </c>
      <c r="Y133">
        <v>87877.52</v>
      </c>
      <c r="Z133">
        <v>2.16</v>
      </c>
      <c r="AA133">
        <v>-305.54000000000002</v>
      </c>
      <c r="AB133">
        <v>33.200000000000003</v>
      </c>
      <c r="AC133">
        <v>75874.44</v>
      </c>
      <c r="AD133">
        <v>-50.82</v>
      </c>
      <c r="AE133">
        <v>-105.38</v>
      </c>
      <c r="AF133">
        <v>-542.63</v>
      </c>
      <c r="AG133">
        <v>18591.78</v>
      </c>
      <c r="AH133">
        <v>0</v>
      </c>
      <c r="AI133">
        <v>0</v>
      </c>
      <c r="AJ133">
        <v>-17.28</v>
      </c>
      <c r="AK133">
        <v>-556.44000000000005</v>
      </c>
      <c r="AL133">
        <v>-8.58</v>
      </c>
      <c r="AM133">
        <v>88591.02</v>
      </c>
      <c r="AN133">
        <v>-55.26</v>
      </c>
      <c r="AO133">
        <v>-468.12</v>
      </c>
      <c r="AP133">
        <v>-133.32</v>
      </c>
      <c r="AQ133">
        <v>0</v>
      </c>
      <c r="AR133">
        <v>0</v>
      </c>
      <c r="AS133">
        <v>0</v>
      </c>
      <c r="AT133">
        <v>0</v>
      </c>
      <c r="AU133">
        <v>0</v>
      </c>
      <c r="AV133">
        <v>0</v>
      </c>
    </row>
    <row r="134" spans="1:48">
      <c r="A134" t="s">
        <v>84</v>
      </c>
      <c r="B134">
        <v>1</v>
      </c>
      <c r="C134">
        <v>4009</v>
      </c>
      <c r="D134">
        <v>4</v>
      </c>
      <c r="E134" t="s">
        <v>214</v>
      </c>
      <c r="G134">
        <v>0</v>
      </c>
      <c r="H134">
        <v>8.51</v>
      </c>
      <c r="I134">
        <v>2.72</v>
      </c>
      <c r="J134">
        <v>0</v>
      </c>
      <c r="K134">
        <v>60712.2</v>
      </c>
      <c r="L134">
        <v>12608.88</v>
      </c>
      <c r="M134">
        <v>-141.41999999999999</v>
      </c>
      <c r="N134">
        <v>-261.52999999999997</v>
      </c>
      <c r="O134">
        <v>52745.91</v>
      </c>
      <c r="P134">
        <v>14.53</v>
      </c>
      <c r="Q134">
        <v>-136.76</v>
      </c>
      <c r="R134">
        <v>-1140.5999999999999</v>
      </c>
      <c r="S134">
        <v>12940.5</v>
      </c>
      <c r="T134">
        <v>0</v>
      </c>
      <c r="U134">
        <v>0</v>
      </c>
      <c r="V134">
        <v>-191.65</v>
      </c>
      <c r="W134">
        <v>-270.02</v>
      </c>
      <c r="X134">
        <v>-28.46</v>
      </c>
      <c r="Y134">
        <v>62254.92</v>
      </c>
      <c r="Z134">
        <v>-0.21</v>
      </c>
      <c r="AA134">
        <v>-217.73</v>
      </c>
      <c r="AB134">
        <v>21.85</v>
      </c>
      <c r="AC134">
        <v>53753.93</v>
      </c>
      <c r="AD134">
        <v>-36.76</v>
      </c>
      <c r="AE134">
        <v>-68.33</v>
      </c>
      <c r="AF134">
        <v>-391.7</v>
      </c>
      <c r="AG134">
        <v>13173.69</v>
      </c>
      <c r="AH134">
        <v>0</v>
      </c>
      <c r="AI134">
        <v>0</v>
      </c>
      <c r="AJ134">
        <v>-12.38</v>
      </c>
      <c r="AK134">
        <v>-394.49</v>
      </c>
      <c r="AL134">
        <v>-6.78</v>
      </c>
      <c r="AM134">
        <v>62762.29</v>
      </c>
      <c r="AN134">
        <v>-39.130000000000003</v>
      </c>
      <c r="AO134">
        <v>-331.99</v>
      </c>
      <c r="AP134">
        <v>-94.43</v>
      </c>
      <c r="AQ134">
        <v>0</v>
      </c>
      <c r="AR134">
        <v>0</v>
      </c>
      <c r="AS134">
        <v>0</v>
      </c>
      <c r="AT134">
        <v>0</v>
      </c>
      <c r="AU134">
        <v>0</v>
      </c>
      <c r="AV134">
        <v>0</v>
      </c>
    </row>
    <row r="135" spans="1:48">
      <c r="A135" t="s">
        <v>84</v>
      </c>
      <c r="B135">
        <v>1</v>
      </c>
      <c r="C135">
        <v>4010</v>
      </c>
      <c r="D135">
        <v>4</v>
      </c>
      <c r="E135" t="s">
        <v>215</v>
      </c>
      <c r="G135">
        <v>0</v>
      </c>
      <c r="H135">
        <v>0</v>
      </c>
      <c r="I135">
        <v>0</v>
      </c>
      <c r="J135">
        <v>0</v>
      </c>
      <c r="K135">
        <v>0</v>
      </c>
      <c r="L135">
        <v>0</v>
      </c>
      <c r="M135">
        <v>0</v>
      </c>
      <c r="N135">
        <v>0</v>
      </c>
      <c r="O135">
        <v>0</v>
      </c>
      <c r="P135">
        <v>0</v>
      </c>
      <c r="Q135">
        <v>0</v>
      </c>
      <c r="R135">
        <v>0</v>
      </c>
      <c r="S135">
        <v>58941</v>
      </c>
      <c r="T135">
        <v>0</v>
      </c>
      <c r="U135">
        <v>0</v>
      </c>
      <c r="V135">
        <v>0</v>
      </c>
      <c r="W135">
        <v>0</v>
      </c>
      <c r="X135">
        <v>0</v>
      </c>
      <c r="Y135">
        <v>0</v>
      </c>
      <c r="Z135">
        <v>0</v>
      </c>
      <c r="AA135">
        <v>0</v>
      </c>
      <c r="AB135">
        <v>0</v>
      </c>
      <c r="AC135">
        <v>0</v>
      </c>
      <c r="AD135">
        <v>0</v>
      </c>
      <c r="AE135">
        <v>0</v>
      </c>
      <c r="AF135">
        <v>0</v>
      </c>
      <c r="AG135">
        <v>61989</v>
      </c>
      <c r="AH135">
        <v>0</v>
      </c>
      <c r="AI135">
        <v>0</v>
      </c>
      <c r="AJ135">
        <v>0</v>
      </c>
      <c r="AK135">
        <v>0</v>
      </c>
      <c r="AL135">
        <v>0</v>
      </c>
      <c r="AM135">
        <v>0</v>
      </c>
      <c r="AN135">
        <v>0</v>
      </c>
      <c r="AO135">
        <v>0</v>
      </c>
      <c r="AP135">
        <v>0</v>
      </c>
      <c r="AQ135">
        <v>0</v>
      </c>
      <c r="AR135">
        <v>0</v>
      </c>
      <c r="AS135">
        <v>0</v>
      </c>
      <c r="AT135">
        <v>0</v>
      </c>
      <c r="AU135">
        <v>0</v>
      </c>
      <c r="AV135">
        <v>0</v>
      </c>
    </row>
    <row r="136" spans="1:48">
      <c r="A136" t="s">
        <v>84</v>
      </c>
      <c r="B136">
        <v>1</v>
      </c>
      <c r="C136">
        <v>4015</v>
      </c>
      <c r="D136">
        <v>4</v>
      </c>
      <c r="E136" t="s">
        <v>216</v>
      </c>
      <c r="G136">
        <v>0</v>
      </c>
      <c r="H136">
        <v>0</v>
      </c>
      <c r="I136">
        <v>0</v>
      </c>
      <c r="J136">
        <v>5500</v>
      </c>
      <c r="K136">
        <v>0</v>
      </c>
      <c r="L136">
        <v>0</v>
      </c>
      <c r="M136">
        <v>3000</v>
      </c>
      <c r="N136">
        <v>0</v>
      </c>
      <c r="O136">
        <v>0</v>
      </c>
      <c r="P136">
        <v>0</v>
      </c>
      <c r="Q136">
        <v>0</v>
      </c>
      <c r="R136">
        <v>0</v>
      </c>
      <c r="S136">
        <v>0</v>
      </c>
      <c r="T136">
        <v>0</v>
      </c>
      <c r="U136">
        <v>0</v>
      </c>
      <c r="V136">
        <v>0</v>
      </c>
      <c r="W136">
        <v>0</v>
      </c>
      <c r="X136">
        <v>7174.39</v>
      </c>
      <c r="Y136">
        <v>0</v>
      </c>
      <c r="Z136">
        <v>325.61</v>
      </c>
      <c r="AA136">
        <v>0</v>
      </c>
      <c r="AB136">
        <v>0</v>
      </c>
      <c r="AC136">
        <v>0</v>
      </c>
      <c r="AD136">
        <v>0</v>
      </c>
      <c r="AE136">
        <v>0</v>
      </c>
      <c r="AF136">
        <v>0</v>
      </c>
      <c r="AG136">
        <v>0</v>
      </c>
      <c r="AH136">
        <v>0</v>
      </c>
      <c r="AI136">
        <v>0</v>
      </c>
      <c r="AJ136">
        <v>0</v>
      </c>
      <c r="AK136">
        <v>0</v>
      </c>
      <c r="AL136">
        <v>7500</v>
      </c>
      <c r="AM136">
        <v>0</v>
      </c>
      <c r="AN136">
        <v>2500</v>
      </c>
      <c r="AO136">
        <v>0</v>
      </c>
      <c r="AP136">
        <v>1000</v>
      </c>
      <c r="AQ136">
        <v>0</v>
      </c>
      <c r="AR136">
        <v>0</v>
      </c>
      <c r="AS136">
        <v>0</v>
      </c>
      <c r="AT136">
        <v>0</v>
      </c>
      <c r="AU136">
        <v>0</v>
      </c>
      <c r="AV136">
        <v>0</v>
      </c>
    </row>
    <row r="137" spans="1:48">
      <c r="A137" t="s">
        <v>84</v>
      </c>
      <c r="B137">
        <v>1</v>
      </c>
      <c r="C137">
        <v>4020</v>
      </c>
      <c r="D137">
        <v>4</v>
      </c>
      <c r="E137" t="s">
        <v>217</v>
      </c>
      <c r="G137">
        <v>0</v>
      </c>
      <c r="H137">
        <v>0</v>
      </c>
      <c r="I137">
        <v>0</v>
      </c>
      <c r="J137">
        <v>0</v>
      </c>
      <c r="K137">
        <v>0</v>
      </c>
      <c r="L137">
        <v>0</v>
      </c>
      <c r="M137">
        <v>8358.7900000000009</v>
      </c>
      <c r="N137">
        <v>0</v>
      </c>
      <c r="O137">
        <v>0</v>
      </c>
      <c r="P137">
        <v>0</v>
      </c>
      <c r="Q137">
        <v>6297.73</v>
      </c>
      <c r="R137">
        <v>0</v>
      </c>
      <c r="S137">
        <v>0</v>
      </c>
      <c r="T137">
        <v>0</v>
      </c>
      <c r="U137">
        <v>0</v>
      </c>
      <c r="V137">
        <v>0</v>
      </c>
      <c r="W137">
        <v>0</v>
      </c>
      <c r="X137">
        <v>0</v>
      </c>
      <c r="Y137">
        <v>0</v>
      </c>
      <c r="Z137">
        <v>0</v>
      </c>
      <c r="AA137">
        <v>4118.3999999999996</v>
      </c>
      <c r="AB137">
        <v>0</v>
      </c>
      <c r="AC137">
        <v>0</v>
      </c>
      <c r="AD137">
        <v>2745.6</v>
      </c>
      <c r="AE137">
        <v>0</v>
      </c>
      <c r="AF137">
        <v>-968.21</v>
      </c>
      <c r="AG137">
        <v>0</v>
      </c>
      <c r="AH137">
        <v>0</v>
      </c>
      <c r="AI137">
        <v>0</v>
      </c>
      <c r="AJ137">
        <v>0</v>
      </c>
      <c r="AK137">
        <v>0</v>
      </c>
      <c r="AL137">
        <v>0</v>
      </c>
      <c r="AM137">
        <v>0</v>
      </c>
      <c r="AN137">
        <v>0</v>
      </c>
      <c r="AO137">
        <v>0</v>
      </c>
      <c r="AP137">
        <v>4347.2</v>
      </c>
      <c r="AQ137">
        <v>0</v>
      </c>
      <c r="AR137">
        <v>0</v>
      </c>
      <c r="AS137">
        <v>0</v>
      </c>
      <c r="AT137">
        <v>0</v>
      </c>
      <c r="AU137">
        <v>0</v>
      </c>
      <c r="AV137">
        <v>0</v>
      </c>
    </row>
    <row r="138" spans="1:48">
      <c r="A138" t="s">
        <v>84</v>
      </c>
      <c r="B138">
        <v>1</v>
      </c>
      <c r="C138">
        <v>4021</v>
      </c>
      <c r="D138">
        <v>4</v>
      </c>
      <c r="E138" t="s">
        <v>218</v>
      </c>
      <c r="G138">
        <v>0</v>
      </c>
      <c r="H138">
        <v>0</v>
      </c>
      <c r="I138">
        <v>0</v>
      </c>
      <c r="J138">
        <v>0</v>
      </c>
      <c r="K138">
        <v>0</v>
      </c>
      <c r="L138">
        <v>0</v>
      </c>
      <c r="M138">
        <v>4122.1499999999996</v>
      </c>
      <c r="N138">
        <v>0</v>
      </c>
      <c r="O138">
        <v>0</v>
      </c>
      <c r="P138">
        <v>0</v>
      </c>
      <c r="Q138">
        <v>515.27</v>
      </c>
      <c r="R138">
        <v>0</v>
      </c>
      <c r="S138">
        <v>0</v>
      </c>
      <c r="T138">
        <v>0</v>
      </c>
      <c r="U138">
        <v>0</v>
      </c>
      <c r="V138">
        <v>0</v>
      </c>
      <c r="W138">
        <v>0</v>
      </c>
      <c r="X138">
        <v>0</v>
      </c>
      <c r="Y138">
        <v>0</v>
      </c>
      <c r="Z138">
        <v>0</v>
      </c>
      <c r="AA138">
        <v>4118.3999999999996</v>
      </c>
      <c r="AB138">
        <v>0</v>
      </c>
      <c r="AC138">
        <v>0</v>
      </c>
      <c r="AD138">
        <v>4118.3999999999996</v>
      </c>
      <c r="AE138">
        <v>0</v>
      </c>
      <c r="AF138">
        <v>0</v>
      </c>
      <c r="AG138">
        <v>0</v>
      </c>
      <c r="AH138">
        <v>0</v>
      </c>
      <c r="AI138">
        <v>0</v>
      </c>
      <c r="AJ138">
        <v>0</v>
      </c>
      <c r="AK138">
        <v>0</v>
      </c>
      <c r="AL138">
        <v>0</v>
      </c>
      <c r="AM138">
        <v>0</v>
      </c>
      <c r="AN138">
        <v>0</v>
      </c>
      <c r="AO138">
        <v>0</v>
      </c>
      <c r="AP138">
        <v>2974.4</v>
      </c>
      <c r="AQ138">
        <v>0</v>
      </c>
      <c r="AR138">
        <v>0</v>
      </c>
      <c r="AS138">
        <v>0</v>
      </c>
      <c r="AT138">
        <v>0</v>
      </c>
      <c r="AU138">
        <v>0</v>
      </c>
      <c r="AV138">
        <v>0</v>
      </c>
    </row>
    <row r="139" spans="1:48">
      <c r="A139" t="s">
        <v>84</v>
      </c>
      <c r="B139">
        <v>1</v>
      </c>
      <c r="C139">
        <v>4022</v>
      </c>
      <c r="D139">
        <v>4</v>
      </c>
      <c r="E139" t="s">
        <v>219</v>
      </c>
      <c r="G139">
        <v>0</v>
      </c>
      <c r="H139">
        <v>0</v>
      </c>
      <c r="I139">
        <v>0</v>
      </c>
      <c r="J139">
        <v>0</v>
      </c>
      <c r="K139">
        <v>0</v>
      </c>
      <c r="L139">
        <v>0</v>
      </c>
      <c r="M139">
        <v>1259.54</v>
      </c>
      <c r="N139">
        <v>0</v>
      </c>
      <c r="O139">
        <v>0</v>
      </c>
      <c r="P139">
        <v>0</v>
      </c>
      <c r="Q139">
        <v>629.78</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2745.6</v>
      </c>
      <c r="AL139">
        <v>0</v>
      </c>
      <c r="AM139">
        <v>0</v>
      </c>
      <c r="AN139">
        <v>0</v>
      </c>
      <c r="AO139">
        <v>0</v>
      </c>
      <c r="AP139">
        <v>1372.8</v>
      </c>
      <c r="AQ139">
        <v>0</v>
      </c>
      <c r="AR139">
        <v>0</v>
      </c>
      <c r="AS139">
        <v>0</v>
      </c>
      <c r="AT139">
        <v>0</v>
      </c>
      <c r="AU139">
        <v>0</v>
      </c>
      <c r="AV139">
        <v>0</v>
      </c>
    </row>
    <row r="140" spans="1:48">
      <c r="A140" t="s">
        <v>84</v>
      </c>
      <c r="B140">
        <v>1</v>
      </c>
      <c r="C140">
        <v>4023</v>
      </c>
      <c r="D140">
        <v>4</v>
      </c>
      <c r="E140" t="s">
        <v>220</v>
      </c>
      <c r="G140">
        <v>0</v>
      </c>
      <c r="H140">
        <v>0</v>
      </c>
      <c r="I140">
        <v>0</v>
      </c>
      <c r="J140">
        <v>0</v>
      </c>
      <c r="K140">
        <v>0</v>
      </c>
      <c r="L140">
        <v>0</v>
      </c>
      <c r="M140">
        <v>1488.55</v>
      </c>
      <c r="N140">
        <v>0</v>
      </c>
      <c r="O140">
        <v>0</v>
      </c>
      <c r="P140">
        <v>0</v>
      </c>
      <c r="Q140">
        <v>744.28</v>
      </c>
      <c r="R140">
        <v>0</v>
      </c>
      <c r="S140">
        <v>0</v>
      </c>
      <c r="T140">
        <v>0</v>
      </c>
      <c r="U140">
        <v>0</v>
      </c>
      <c r="V140">
        <v>0</v>
      </c>
      <c r="W140">
        <v>0</v>
      </c>
      <c r="X140">
        <v>0</v>
      </c>
      <c r="Y140">
        <v>0</v>
      </c>
      <c r="Z140">
        <v>0</v>
      </c>
      <c r="AA140">
        <v>1487.2</v>
      </c>
      <c r="AB140">
        <v>0</v>
      </c>
      <c r="AC140">
        <v>0</v>
      </c>
      <c r="AD140">
        <v>1487.2</v>
      </c>
      <c r="AE140">
        <v>0</v>
      </c>
      <c r="AF140">
        <v>0</v>
      </c>
      <c r="AG140">
        <v>0</v>
      </c>
      <c r="AH140">
        <v>0</v>
      </c>
      <c r="AI140">
        <v>0</v>
      </c>
      <c r="AJ140">
        <v>0</v>
      </c>
      <c r="AK140">
        <v>0</v>
      </c>
      <c r="AL140">
        <v>0</v>
      </c>
      <c r="AM140">
        <v>0</v>
      </c>
      <c r="AN140">
        <v>0</v>
      </c>
      <c r="AO140">
        <v>0</v>
      </c>
      <c r="AP140">
        <v>0</v>
      </c>
      <c r="AQ140">
        <v>0</v>
      </c>
      <c r="AR140">
        <v>0</v>
      </c>
      <c r="AS140">
        <v>0</v>
      </c>
      <c r="AT140">
        <v>0</v>
      </c>
      <c r="AU140">
        <v>0</v>
      </c>
      <c r="AV140">
        <v>0</v>
      </c>
    </row>
    <row r="141" spans="1:48">
      <c r="A141" t="s">
        <v>84</v>
      </c>
      <c r="B141">
        <v>1</v>
      </c>
      <c r="C141">
        <v>4025</v>
      </c>
      <c r="D141">
        <v>4</v>
      </c>
      <c r="E141" t="s">
        <v>221</v>
      </c>
      <c r="G141">
        <v>0</v>
      </c>
      <c r="H141">
        <v>0</v>
      </c>
      <c r="I141">
        <v>0</v>
      </c>
      <c r="J141">
        <v>5000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row>
    <row r="142" spans="1:48">
      <c r="A142" t="s">
        <v>84</v>
      </c>
      <c r="B142">
        <v>1</v>
      </c>
      <c r="C142">
        <v>4026</v>
      </c>
      <c r="D142">
        <v>4</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row>
    <row r="143" spans="1:48">
      <c r="A143" t="s">
        <v>84</v>
      </c>
      <c r="B143">
        <v>1</v>
      </c>
      <c r="C143">
        <v>4027</v>
      </c>
      <c r="D143">
        <v>4</v>
      </c>
      <c r="E143" t="s">
        <v>618</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30640</v>
      </c>
      <c r="AL143">
        <v>0</v>
      </c>
      <c r="AM143">
        <v>0</v>
      </c>
      <c r="AN143">
        <v>0</v>
      </c>
      <c r="AO143">
        <v>0</v>
      </c>
      <c r="AP143">
        <v>0</v>
      </c>
      <c r="AQ143">
        <v>0</v>
      </c>
      <c r="AR143">
        <v>0</v>
      </c>
      <c r="AS143">
        <v>0</v>
      </c>
      <c r="AT143">
        <v>0</v>
      </c>
      <c r="AU143">
        <v>0</v>
      </c>
      <c r="AV143">
        <v>0</v>
      </c>
    </row>
    <row r="144" spans="1:48">
      <c r="A144" t="s">
        <v>84</v>
      </c>
      <c r="B144">
        <v>1</v>
      </c>
      <c r="C144">
        <v>4028</v>
      </c>
      <c r="D144">
        <v>4</v>
      </c>
      <c r="E144" t="s">
        <v>624</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4125</v>
      </c>
      <c r="AG144">
        <v>0</v>
      </c>
      <c r="AH144">
        <v>0</v>
      </c>
      <c r="AI144">
        <v>0</v>
      </c>
      <c r="AJ144">
        <v>0</v>
      </c>
      <c r="AK144">
        <v>0</v>
      </c>
      <c r="AL144">
        <v>0</v>
      </c>
      <c r="AM144">
        <v>0</v>
      </c>
      <c r="AN144">
        <v>0</v>
      </c>
      <c r="AO144">
        <v>0</v>
      </c>
      <c r="AP144">
        <v>0</v>
      </c>
      <c r="AQ144">
        <v>0</v>
      </c>
      <c r="AR144">
        <v>0</v>
      </c>
      <c r="AS144">
        <v>0</v>
      </c>
      <c r="AT144">
        <v>0</v>
      </c>
      <c r="AU144">
        <v>0</v>
      </c>
      <c r="AV144">
        <v>0</v>
      </c>
    </row>
    <row r="145" spans="1:48">
      <c r="A145" t="s">
        <v>84</v>
      </c>
      <c r="B145">
        <v>1</v>
      </c>
      <c r="C145">
        <v>4030</v>
      </c>
      <c r="D145">
        <v>4</v>
      </c>
      <c r="E145" t="s">
        <v>222</v>
      </c>
      <c r="G145">
        <v>0</v>
      </c>
      <c r="H145">
        <v>0</v>
      </c>
      <c r="I145">
        <v>0</v>
      </c>
      <c r="J145">
        <v>0</v>
      </c>
      <c r="K145">
        <v>79.67</v>
      </c>
      <c r="L145">
        <v>0</v>
      </c>
      <c r="M145">
        <v>0</v>
      </c>
      <c r="N145">
        <v>0</v>
      </c>
      <c r="O145">
        <v>0</v>
      </c>
      <c r="P145">
        <v>0</v>
      </c>
      <c r="Q145">
        <v>231.26</v>
      </c>
      <c r="R145">
        <v>0</v>
      </c>
      <c r="S145">
        <v>844.78</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row>
    <row r="146" spans="1:48">
      <c r="A146" t="s">
        <v>84</v>
      </c>
      <c r="B146">
        <v>1</v>
      </c>
      <c r="C146">
        <v>4031</v>
      </c>
      <c r="D146">
        <v>4</v>
      </c>
      <c r="E146" t="s">
        <v>223</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row>
    <row r="147" spans="1:48">
      <c r="A147" t="s">
        <v>84</v>
      </c>
      <c r="B147">
        <v>1</v>
      </c>
      <c r="C147">
        <v>4032</v>
      </c>
      <c r="D147">
        <v>4</v>
      </c>
      <c r="E147" t="s">
        <v>224</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row>
    <row r="148" spans="1:48">
      <c r="A148" t="s">
        <v>84</v>
      </c>
      <c r="B148">
        <v>1</v>
      </c>
      <c r="C148">
        <v>4033</v>
      </c>
      <c r="D148">
        <v>4</v>
      </c>
      <c r="E148" t="s">
        <v>225</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row>
    <row r="149" spans="1:48">
      <c r="A149" t="s">
        <v>84</v>
      </c>
      <c r="B149">
        <v>1</v>
      </c>
      <c r="C149">
        <v>4035</v>
      </c>
      <c r="D149">
        <v>4</v>
      </c>
      <c r="E149" t="s">
        <v>226</v>
      </c>
      <c r="G149">
        <v>0</v>
      </c>
      <c r="H149">
        <v>0</v>
      </c>
      <c r="I149">
        <v>0</v>
      </c>
      <c r="J149">
        <v>0</v>
      </c>
      <c r="K149">
        <v>0</v>
      </c>
      <c r="L149">
        <v>0</v>
      </c>
      <c r="M149">
        <v>0</v>
      </c>
      <c r="N149">
        <v>0</v>
      </c>
      <c r="O149">
        <v>0</v>
      </c>
      <c r="P149">
        <v>0</v>
      </c>
      <c r="Q149">
        <v>-4000</v>
      </c>
      <c r="R149">
        <v>6000</v>
      </c>
      <c r="S149">
        <v>20000</v>
      </c>
      <c r="T149">
        <v>0</v>
      </c>
      <c r="U149">
        <v>0</v>
      </c>
      <c r="V149">
        <v>0</v>
      </c>
      <c r="W149">
        <v>0</v>
      </c>
      <c r="X149">
        <v>0</v>
      </c>
      <c r="Y149">
        <v>0</v>
      </c>
      <c r="Z149">
        <v>0</v>
      </c>
      <c r="AA149">
        <v>0</v>
      </c>
      <c r="AB149">
        <v>0</v>
      </c>
      <c r="AC149">
        <v>0</v>
      </c>
      <c r="AD149">
        <v>300</v>
      </c>
      <c r="AE149">
        <v>0</v>
      </c>
      <c r="AF149">
        <v>0</v>
      </c>
      <c r="AG149">
        <v>0</v>
      </c>
      <c r="AH149">
        <v>0</v>
      </c>
      <c r="AI149">
        <v>0</v>
      </c>
      <c r="AJ149">
        <v>0</v>
      </c>
      <c r="AK149">
        <v>0</v>
      </c>
      <c r="AL149">
        <v>0</v>
      </c>
      <c r="AM149">
        <v>0</v>
      </c>
      <c r="AN149">
        <v>0</v>
      </c>
      <c r="AO149">
        <v>0</v>
      </c>
      <c r="AP149">
        <v>0</v>
      </c>
      <c r="AQ149">
        <v>0</v>
      </c>
      <c r="AR149">
        <v>0</v>
      </c>
      <c r="AS149">
        <v>0</v>
      </c>
      <c r="AT149">
        <v>0</v>
      </c>
      <c r="AU149">
        <v>0</v>
      </c>
      <c r="AV149">
        <v>0</v>
      </c>
    </row>
    <row r="150" spans="1:48">
      <c r="A150" t="s">
        <v>84</v>
      </c>
      <c r="B150">
        <v>1</v>
      </c>
      <c r="C150">
        <v>4040</v>
      </c>
      <c r="D150">
        <v>4</v>
      </c>
      <c r="E150" t="s">
        <v>227</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row>
    <row r="151" spans="1:48">
      <c r="A151" t="s">
        <v>84</v>
      </c>
      <c r="B151">
        <v>1</v>
      </c>
      <c r="C151">
        <v>4041</v>
      </c>
      <c r="D151">
        <v>4</v>
      </c>
      <c r="E151" t="s">
        <v>228</v>
      </c>
      <c r="G151">
        <v>0</v>
      </c>
      <c r="H151">
        <v>1000</v>
      </c>
      <c r="I151">
        <v>0</v>
      </c>
      <c r="J151">
        <v>0</v>
      </c>
      <c r="K151">
        <v>19750</v>
      </c>
      <c r="L151">
        <v>9500</v>
      </c>
      <c r="M151">
        <v>1000</v>
      </c>
      <c r="N151">
        <v>1000</v>
      </c>
      <c r="O151">
        <v>9072</v>
      </c>
      <c r="P151">
        <v>0</v>
      </c>
      <c r="Q151">
        <v>3000</v>
      </c>
      <c r="R151">
        <v>2700</v>
      </c>
      <c r="S151">
        <v>410</v>
      </c>
      <c r="T151">
        <v>0</v>
      </c>
      <c r="U151">
        <v>0</v>
      </c>
      <c r="V151">
        <v>0</v>
      </c>
      <c r="W151">
        <v>0</v>
      </c>
      <c r="X151">
        <v>0</v>
      </c>
      <c r="Y151">
        <v>500</v>
      </c>
      <c r="Z151">
        <v>0</v>
      </c>
      <c r="AA151">
        <v>20600</v>
      </c>
      <c r="AB151">
        <v>0</v>
      </c>
      <c r="AC151">
        <v>1855</v>
      </c>
      <c r="AD151">
        <v>3450</v>
      </c>
      <c r="AE151">
        <v>750</v>
      </c>
      <c r="AF151">
        <v>1820</v>
      </c>
      <c r="AG151">
        <v>200</v>
      </c>
      <c r="AH151">
        <v>0</v>
      </c>
      <c r="AI151">
        <v>0</v>
      </c>
      <c r="AJ151">
        <v>0</v>
      </c>
      <c r="AK151">
        <v>0</v>
      </c>
      <c r="AL151">
        <v>0</v>
      </c>
      <c r="AM151">
        <v>0</v>
      </c>
      <c r="AN151">
        <v>500</v>
      </c>
      <c r="AO151">
        <v>1699.29</v>
      </c>
      <c r="AP151">
        <v>1819.38</v>
      </c>
      <c r="AQ151">
        <v>0</v>
      </c>
      <c r="AR151">
        <v>0</v>
      </c>
      <c r="AS151">
        <v>0</v>
      </c>
      <c r="AT151">
        <v>0</v>
      </c>
      <c r="AU151">
        <v>0</v>
      </c>
      <c r="AV151">
        <v>0</v>
      </c>
    </row>
    <row r="152" spans="1:48">
      <c r="A152" t="s">
        <v>84</v>
      </c>
      <c r="B152">
        <v>1</v>
      </c>
      <c r="C152">
        <v>4045</v>
      </c>
      <c r="D152">
        <v>4</v>
      </c>
      <c r="E152" t="s">
        <v>229</v>
      </c>
      <c r="G152">
        <v>0</v>
      </c>
      <c r="H152">
        <v>2500</v>
      </c>
      <c r="I152">
        <v>2500</v>
      </c>
      <c r="J152">
        <v>2500</v>
      </c>
      <c r="K152">
        <v>2500</v>
      </c>
      <c r="L152">
        <v>2500</v>
      </c>
      <c r="M152">
        <v>2500</v>
      </c>
      <c r="N152">
        <v>2500</v>
      </c>
      <c r="O152">
        <v>2500</v>
      </c>
      <c r="P152">
        <v>2500</v>
      </c>
      <c r="Q152">
        <v>2500</v>
      </c>
      <c r="R152">
        <v>2500</v>
      </c>
      <c r="S152">
        <v>2500</v>
      </c>
      <c r="T152">
        <v>0</v>
      </c>
      <c r="U152">
        <v>0</v>
      </c>
      <c r="V152">
        <v>0</v>
      </c>
      <c r="W152">
        <v>0</v>
      </c>
      <c r="X152">
        <v>0</v>
      </c>
      <c r="Y152">
        <v>0</v>
      </c>
      <c r="Z152">
        <v>0</v>
      </c>
      <c r="AA152">
        <v>0</v>
      </c>
      <c r="AB152">
        <v>13333.32</v>
      </c>
      <c r="AC152">
        <v>3333.33</v>
      </c>
      <c r="AD152">
        <v>3333.33</v>
      </c>
      <c r="AE152">
        <v>3333.33</v>
      </c>
      <c r="AF152">
        <v>3333.33</v>
      </c>
      <c r="AG152">
        <v>3333.36</v>
      </c>
      <c r="AH152">
        <v>0</v>
      </c>
      <c r="AI152">
        <v>0</v>
      </c>
      <c r="AJ152">
        <v>0</v>
      </c>
      <c r="AK152">
        <v>0</v>
      </c>
      <c r="AL152">
        <v>0</v>
      </c>
      <c r="AM152">
        <v>3333.36</v>
      </c>
      <c r="AN152">
        <v>3333.33</v>
      </c>
      <c r="AO152">
        <v>3333.33</v>
      </c>
      <c r="AP152">
        <v>3333.33</v>
      </c>
      <c r="AQ152">
        <v>3333.33</v>
      </c>
      <c r="AR152">
        <v>3333.33</v>
      </c>
      <c r="AS152">
        <v>3333.33</v>
      </c>
      <c r="AT152">
        <v>3333.33</v>
      </c>
      <c r="AU152">
        <v>3333.33</v>
      </c>
      <c r="AV152">
        <v>0</v>
      </c>
    </row>
    <row r="153" spans="1:48">
      <c r="A153" t="s">
        <v>84</v>
      </c>
      <c r="B153">
        <v>1</v>
      </c>
      <c r="C153">
        <v>4046</v>
      </c>
      <c r="D153">
        <v>4</v>
      </c>
      <c r="E153" t="s">
        <v>230</v>
      </c>
      <c r="G153">
        <v>0</v>
      </c>
      <c r="H153">
        <v>0</v>
      </c>
      <c r="I153">
        <v>0</v>
      </c>
      <c r="J153">
        <v>0</v>
      </c>
      <c r="K153">
        <v>200</v>
      </c>
      <c r="L153">
        <v>4725</v>
      </c>
      <c r="M153">
        <v>2150</v>
      </c>
      <c r="N153">
        <v>2219.9</v>
      </c>
      <c r="O153">
        <v>1750</v>
      </c>
      <c r="P153">
        <v>200</v>
      </c>
      <c r="Q153">
        <v>650</v>
      </c>
      <c r="R153">
        <v>43.49</v>
      </c>
      <c r="S153">
        <v>750</v>
      </c>
      <c r="T153">
        <v>0</v>
      </c>
      <c r="U153">
        <v>0</v>
      </c>
      <c r="V153">
        <v>0</v>
      </c>
      <c r="W153">
        <v>0</v>
      </c>
      <c r="X153">
        <v>0</v>
      </c>
      <c r="Y153">
        <v>300</v>
      </c>
      <c r="Z153">
        <v>3500</v>
      </c>
      <c r="AA153">
        <v>0</v>
      </c>
      <c r="AB153">
        <v>900</v>
      </c>
      <c r="AC153">
        <v>5737.19</v>
      </c>
      <c r="AD153">
        <v>0</v>
      </c>
      <c r="AE153">
        <v>0</v>
      </c>
      <c r="AF153">
        <v>1450</v>
      </c>
      <c r="AG153">
        <v>0</v>
      </c>
      <c r="AH153">
        <v>0</v>
      </c>
      <c r="AI153">
        <v>0</v>
      </c>
      <c r="AJ153">
        <v>0</v>
      </c>
      <c r="AK153">
        <v>0</v>
      </c>
      <c r="AL153">
        <v>0</v>
      </c>
      <c r="AM153">
        <v>0</v>
      </c>
      <c r="AN153">
        <v>3500</v>
      </c>
      <c r="AO153">
        <v>2540</v>
      </c>
      <c r="AP153">
        <v>240</v>
      </c>
      <c r="AQ153">
        <v>0</v>
      </c>
      <c r="AR153">
        <v>0</v>
      </c>
      <c r="AS153">
        <v>0</v>
      </c>
      <c r="AT153">
        <v>0</v>
      </c>
      <c r="AU153">
        <v>0</v>
      </c>
      <c r="AV153">
        <v>0</v>
      </c>
    </row>
    <row r="154" spans="1:48">
      <c r="A154" t="s">
        <v>84</v>
      </c>
      <c r="B154">
        <v>1</v>
      </c>
      <c r="C154">
        <v>4050</v>
      </c>
      <c r="D154">
        <v>4</v>
      </c>
      <c r="E154" t="s">
        <v>231</v>
      </c>
      <c r="G154">
        <v>0</v>
      </c>
      <c r="H154">
        <v>184.18</v>
      </c>
      <c r="I154">
        <v>87.44</v>
      </c>
      <c r="J154">
        <v>48.84</v>
      </c>
      <c r="K154">
        <v>211.05</v>
      </c>
      <c r="L154">
        <v>1074.03</v>
      </c>
      <c r="M154">
        <v>663.36</v>
      </c>
      <c r="N154">
        <v>328.93</v>
      </c>
      <c r="O154">
        <v>314</v>
      </c>
      <c r="P154">
        <v>986.01</v>
      </c>
      <c r="Q154">
        <v>807.88</v>
      </c>
      <c r="R154">
        <v>841.87</v>
      </c>
      <c r="S154">
        <v>876.73</v>
      </c>
      <c r="T154">
        <v>0</v>
      </c>
      <c r="U154">
        <v>0</v>
      </c>
      <c r="V154">
        <v>385.14</v>
      </c>
      <c r="W154">
        <v>178.46</v>
      </c>
      <c r="X154">
        <v>139.97</v>
      </c>
      <c r="Y154">
        <v>360.71</v>
      </c>
      <c r="Z154">
        <v>1026.6500000000001</v>
      </c>
      <c r="AA154">
        <v>514.4</v>
      </c>
      <c r="AB154">
        <v>179.7</v>
      </c>
      <c r="AC154">
        <v>464.39</v>
      </c>
      <c r="AD154">
        <v>1725.18</v>
      </c>
      <c r="AE154">
        <v>2071.36</v>
      </c>
      <c r="AF154">
        <v>1890.23</v>
      </c>
      <c r="AG154">
        <v>1577.26</v>
      </c>
      <c r="AH154">
        <v>0</v>
      </c>
      <c r="AI154">
        <v>0</v>
      </c>
      <c r="AJ154">
        <v>1344.66</v>
      </c>
      <c r="AK154">
        <v>1066.8900000000001</v>
      </c>
      <c r="AL154">
        <v>542.6</v>
      </c>
      <c r="AM154">
        <v>962.33</v>
      </c>
      <c r="AN154">
        <v>1642.1</v>
      </c>
      <c r="AO154">
        <v>670.6</v>
      </c>
      <c r="AP154">
        <v>666.59</v>
      </c>
      <c r="AQ154">
        <v>0</v>
      </c>
      <c r="AR154">
        <v>0</v>
      </c>
      <c r="AS154">
        <v>0</v>
      </c>
      <c r="AT154">
        <v>0</v>
      </c>
      <c r="AU154">
        <v>0</v>
      </c>
      <c r="AV154">
        <v>0</v>
      </c>
    </row>
    <row r="155" spans="1:48">
      <c r="A155" t="s">
        <v>84</v>
      </c>
      <c r="B155">
        <v>1</v>
      </c>
      <c r="C155">
        <v>4051</v>
      </c>
      <c r="D155">
        <v>4</v>
      </c>
      <c r="E155" t="s">
        <v>232</v>
      </c>
      <c r="G155">
        <v>0</v>
      </c>
      <c r="H155">
        <v>861.82</v>
      </c>
      <c r="I155">
        <v>837.57</v>
      </c>
      <c r="J155">
        <v>1006.39</v>
      </c>
      <c r="K155">
        <v>684.21</v>
      </c>
      <c r="L155">
        <v>683.51</v>
      </c>
      <c r="M155">
        <v>789.26</v>
      </c>
      <c r="N155">
        <v>331.3</v>
      </c>
      <c r="O155">
        <v>1135.2</v>
      </c>
      <c r="P155">
        <v>662.15</v>
      </c>
      <c r="Q155">
        <v>733.1</v>
      </c>
      <c r="R155">
        <v>662.15</v>
      </c>
      <c r="S155">
        <v>780.39</v>
      </c>
      <c r="T155">
        <v>0</v>
      </c>
      <c r="U155">
        <v>0</v>
      </c>
      <c r="V155">
        <v>709.45</v>
      </c>
      <c r="W155">
        <v>733.1</v>
      </c>
      <c r="X155">
        <v>733.1</v>
      </c>
      <c r="Y155">
        <v>685.8</v>
      </c>
      <c r="Z155">
        <v>756.74</v>
      </c>
      <c r="AA155">
        <v>709.45</v>
      </c>
      <c r="AB155">
        <v>331.08</v>
      </c>
      <c r="AC155">
        <v>629.61</v>
      </c>
      <c r="AD155">
        <v>946.49</v>
      </c>
      <c r="AE155">
        <v>825</v>
      </c>
      <c r="AF155">
        <v>1291.32</v>
      </c>
      <c r="AG155">
        <v>1183.7</v>
      </c>
      <c r="AH155">
        <v>0</v>
      </c>
      <c r="AI155">
        <v>0</v>
      </c>
      <c r="AJ155">
        <v>1040.23</v>
      </c>
      <c r="AK155">
        <v>529.73</v>
      </c>
      <c r="AL155">
        <v>132.1</v>
      </c>
      <c r="AM155">
        <v>119.3</v>
      </c>
      <c r="AN155">
        <v>140.61000000000001</v>
      </c>
      <c r="AO155">
        <v>127.84</v>
      </c>
      <c r="AP155">
        <v>123.57</v>
      </c>
      <c r="AQ155">
        <v>0</v>
      </c>
      <c r="AR155">
        <v>0</v>
      </c>
      <c r="AS155">
        <v>0</v>
      </c>
      <c r="AT155">
        <v>0</v>
      </c>
      <c r="AU155">
        <v>0</v>
      </c>
      <c r="AV155">
        <v>0</v>
      </c>
    </row>
    <row r="156" spans="1:48">
      <c r="A156" t="s">
        <v>84</v>
      </c>
      <c r="B156">
        <v>1</v>
      </c>
      <c r="C156">
        <v>4052</v>
      </c>
      <c r="D156">
        <v>4</v>
      </c>
      <c r="E156" t="s">
        <v>233</v>
      </c>
      <c r="G156">
        <v>0</v>
      </c>
      <c r="H156">
        <v>2292.12</v>
      </c>
      <c r="I156">
        <v>2227.8200000000002</v>
      </c>
      <c r="J156">
        <v>2499.14</v>
      </c>
      <c r="K156">
        <v>2253.84</v>
      </c>
      <c r="L156">
        <v>2177.14</v>
      </c>
      <c r="M156">
        <v>2393.89</v>
      </c>
      <c r="N156">
        <v>2243.88</v>
      </c>
      <c r="O156">
        <v>2398.8200000000002</v>
      </c>
      <c r="P156">
        <v>2138.54</v>
      </c>
      <c r="Q156">
        <v>2359.3200000000002</v>
      </c>
      <c r="R156">
        <v>565.22</v>
      </c>
      <c r="S156">
        <v>150.63</v>
      </c>
      <c r="T156">
        <v>0</v>
      </c>
      <c r="U156">
        <v>0</v>
      </c>
      <c r="V156">
        <v>17.52</v>
      </c>
      <c r="W156">
        <v>18.27</v>
      </c>
      <c r="X156">
        <v>17.68</v>
      </c>
      <c r="Y156">
        <v>26.99</v>
      </c>
      <c r="Z156">
        <v>34.729999999999997</v>
      </c>
      <c r="AA156">
        <v>7.5</v>
      </c>
      <c r="AB156">
        <v>7.25</v>
      </c>
      <c r="AC156">
        <v>8.9700000000000006</v>
      </c>
      <c r="AD156">
        <v>5.91</v>
      </c>
      <c r="AE156">
        <v>95.21</v>
      </c>
      <c r="AF156">
        <v>0</v>
      </c>
      <c r="AG156">
        <v>190.63</v>
      </c>
      <c r="AH156">
        <v>0</v>
      </c>
      <c r="AI156">
        <v>0</v>
      </c>
      <c r="AJ156">
        <v>0</v>
      </c>
      <c r="AK156">
        <v>0</v>
      </c>
      <c r="AL156">
        <v>0</v>
      </c>
      <c r="AM156">
        <v>0</v>
      </c>
      <c r="AN156">
        <v>0</v>
      </c>
      <c r="AO156">
        <v>0</v>
      </c>
      <c r="AP156">
        <v>0</v>
      </c>
      <c r="AQ156">
        <v>0</v>
      </c>
      <c r="AR156">
        <v>0</v>
      </c>
      <c r="AS156">
        <v>0</v>
      </c>
      <c r="AT156">
        <v>0</v>
      </c>
      <c r="AU156">
        <v>0</v>
      </c>
      <c r="AV156">
        <v>0</v>
      </c>
    </row>
    <row r="157" spans="1:48">
      <c r="A157" t="s">
        <v>84</v>
      </c>
      <c r="B157">
        <v>1</v>
      </c>
      <c r="C157">
        <v>4055</v>
      </c>
      <c r="D157">
        <v>4</v>
      </c>
      <c r="E157" t="s">
        <v>234</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row>
    <row r="158" spans="1:48">
      <c r="A158" t="s">
        <v>84</v>
      </c>
      <c r="B158">
        <v>1</v>
      </c>
      <c r="C158">
        <v>4060</v>
      </c>
      <c r="D158">
        <v>4</v>
      </c>
      <c r="E158" t="s">
        <v>235</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row>
    <row r="159" spans="1:48">
      <c r="A159" t="s">
        <v>84</v>
      </c>
      <c r="B159">
        <v>1</v>
      </c>
      <c r="C159">
        <v>4065</v>
      </c>
      <c r="D159">
        <v>4</v>
      </c>
      <c r="E159" t="s">
        <v>236</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row>
    <row r="160" spans="1:48">
      <c r="A160" t="s">
        <v>84</v>
      </c>
      <c r="B160">
        <v>1</v>
      </c>
      <c r="C160">
        <v>4070</v>
      </c>
      <c r="D160">
        <v>4</v>
      </c>
      <c r="E160" t="s">
        <v>237</v>
      </c>
      <c r="G160">
        <v>0</v>
      </c>
      <c r="H160">
        <v>-216.73</v>
      </c>
      <c r="I160">
        <v>-436.23</v>
      </c>
      <c r="J160">
        <v>14.11</v>
      </c>
      <c r="K160">
        <v>74976.37</v>
      </c>
      <c r="L160">
        <v>-6670.38</v>
      </c>
      <c r="M160">
        <v>-177.54</v>
      </c>
      <c r="N160">
        <v>-323.05</v>
      </c>
      <c r="O160">
        <v>65152.04</v>
      </c>
      <c r="P160">
        <v>17.05</v>
      </c>
      <c r="Q160">
        <v>-169.83</v>
      </c>
      <c r="R160">
        <v>-1409.79</v>
      </c>
      <c r="S160">
        <v>15982.44</v>
      </c>
      <c r="T160">
        <v>0</v>
      </c>
      <c r="U160">
        <v>0</v>
      </c>
      <c r="V160">
        <v>-237.1</v>
      </c>
      <c r="W160">
        <v>-333.5</v>
      </c>
      <c r="X160">
        <v>-35.15</v>
      </c>
      <c r="Y160">
        <v>87876.89</v>
      </c>
      <c r="Z160">
        <v>-1.1499999999999999</v>
      </c>
      <c r="AA160">
        <v>-306</v>
      </c>
      <c r="AB160">
        <v>32.61</v>
      </c>
      <c r="AC160">
        <v>75874.259999999995</v>
      </c>
      <c r="AD160">
        <v>-51.09</v>
      </c>
      <c r="AE160">
        <v>-367.76</v>
      </c>
      <c r="AF160">
        <v>-544.49</v>
      </c>
      <c r="AG160">
        <v>18591.66</v>
      </c>
      <c r="AH160">
        <v>0</v>
      </c>
      <c r="AI160">
        <v>0</v>
      </c>
      <c r="AJ160">
        <v>-17.309999999999999</v>
      </c>
      <c r="AK160">
        <v>-556.53</v>
      </c>
      <c r="AL160">
        <v>-8.82</v>
      </c>
      <c r="AM160">
        <v>88592.46</v>
      </c>
      <c r="AN160">
        <v>-55.26</v>
      </c>
      <c r="AO160">
        <v>-468.24</v>
      </c>
      <c r="AP160">
        <v>-133.32</v>
      </c>
      <c r="AQ160">
        <v>0</v>
      </c>
      <c r="AR160">
        <v>0</v>
      </c>
      <c r="AS160">
        <v>0</v>
      </c>
      <c r="AT160">
        <v>0</v>
      </c>
      <c r="AU160">
        <v>0</v>
      </c>
      <c r="AV160">
        <v>0</v>
      </c>
    </row>
    <row r="161" spans="1:48">
      <c r="A161" t="s">
        <v>84</v>
      </c>
      <c r="B161">
        <v>1</v>
      </c>
      <c r="C161">
        <v>4080</v>
      </c>
      <c r="D161">
        <v>4</v>
      </c>
      <c r="E161" t="s">
        <v>238</v>
      </c>
      <c r="G161">
        <v>0</v>
      </c>
      <c r="H161">
        <v>0</v>
      </c>
      <c r="I161">
        <v>0</v>
      </c>
      <c r="J161">
        <v>0</v>
      </c>
      <c r="K161">
        <v>63000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50000</v>
      </c>
      <c r="AQ161">
        <v>0</v>
      </c>
      <c r="AR161">
        <v>0</v>
      </c>
      <c r="AS161">
        <v>0</v>
      </c>
      <c r="AT161">
        <v>0</v>
      </c>
      <c r="AU161">
        <v>0</v>
      </c>
      <c r="AV161">
        <v>0</v>
      </c>
    </row>
    <row r="162" spans="1:48">
      <c r="A162" t="s">
        <v>84</v>
      </c>
      <c r="B162">
        <v>1</v>
      </c>
      <c r="C162">
        <v>4090</v>
      </c>
      <c r="D162">
        <v>4</v>
      </c>
      <c r="E162" t="s">
        <v>239</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13810.22</v>
      </c>
      <c r="AB162">
        <v>0</v>
      </c>
      <c r="AC162">
        <v>0</v>
      </c>
      <c r="AD162">
        <v>0</v>
      </c>
      <c r="AE162">
        <v>0</v>
      </c>
      <c r="AF162">
        <v>0</v>
      </c>
      <c r="AG162">
        <v>10589.78</v>
      </c>
      <c r="AH162">
        <v>0</v>
      </c>
      <c r="AI162">
        <v>0</v>
      </c>
      <c r="AJ162">
        <v>0</v>
      </c>
      <c r="AK162">
        <v>0</v>
      </c>
      <c r="AL162">
        <v>0</v>
      </c>
      <c r="AM162">
        <v>0</v>
      </c>
      <c r="AN162">
        <v>0</v>
      </c>
      <c r="AO162">
        <v>0</v>
      </c>
      <c r="AP162">
        <v>0</v>
      </c>
      <c r="AQ162">
        <v>0</v>
      </c>
      <c r="AR162">
        <v>0</v>
      </c>
      <c r="AS162">
        <v>0</v>
      </c>
      <c r="AT162">
        <v>0</v>
      </c>
      <c r="AU162">
        <v>0</v>
      </c>
      <c r="AV162">
        <v>0</v>
      </c>
    </row>
    <row r="163" spans="1:48">
      <c r="A163" t="s">
        <v>84</v>
      </c>
      <c r="B163">
        <v>1</v>
      </c>
      <c r="C163">
        <v>4091</v>
      </c>
      <c r="D163">
        <v>4</v>
      </c>
      <c r="E163" t="s">
        <v>619</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8840</v>
      </c>
      <c r="AL163">
        <v>0</v>
      </c>
      <c r="AM163">
        <v>0</v>
      </c>
      <c r="AN163">
        <v>0</v>
      </c>
      <c r="AO163">
        <v>0</v>
      </c>
      <c r="AP163">
        <v>0</v>
      </c>
      <c r="AQ163">
        <v>0</v>
      </c>
      <c r="AR163">
        <v>0</v>
      </c>
      <c r="AS163">
        <v>0</v>
      </c>
      <c r="AT163">
        <v>0</v>
      </c>
      <c r="AU163">
        <v>0</v>
      </c>
      <c r="AV163">
        <v>0</v>
      </c>
    </row>
    <row r="164" spans="1:48">
      <c r="A164" t="s">
        <v>84</v>
      </c>
      <c r="B164">
        <v>1</v>
      </c>
      <c r="C164">
        <v>4500</v>
      </c>
      <c r="D164">
        <v>4</v>
      </c>
      <c r="E164" t="s">
        <v>240</v>
      </c>
      <c r="G164">
        <v>0</v>
      </c>
      <c r="H164">
        <v>7500</v>
      </c>
      <c r="I164">
        <v>7500</v>
      </c>
      <c r="J164">
        <v>7500</v>
      </c>
      <c r="K164">
        <v>7500</v>
      </c>
      <c r="L164">
        <v>7500</v>
      </c>
      <c r="M164">
        <v>7500</v>
      </c>
      <c r="N164">
        <v>7500</v>
      </c>
      <c r="O164">
        <v>7500</v>
      </c>
      <c r="P164">
        <v>7500</v>
      </c>
      <c r="Q164">
        <v>0</v>
      </c>
      <c r="R164">
        <v>0</v>
      </c>
      <c r="S164">
        <v>-67500</v>
      </c>
      <c r="T164">
        <v>0</v>
      </c>
      <c r="U164">
        <v>0</v>
      </c>
      <c r="V164">
        <v>4009.5</v>
      </c>
      <c r="W164">
        <v>0</v>
      </c>
      <c r="X164">
        <v>0</v>
      </c>
      <c r="Y164">
        <v>0</v>
      </c>
      <c r="Z164">
        <v>22500.39</v>
      </c>
      <c r="AA164">
        <v>0</v>
      </c>
      <c r="AB164">
        <v>0</v>
      </c>
      <c r="AC164">
        <v>0</v>
      </c>
      <c r="AD164">
        <v>0</v>
      </c>
      <c r="AE164">
        <v>0</v>
      </c>
      <c r="AF164">
        <v>0</v>
      </c>
      <c r="AG164">
        <v>-26509.89</v>
      </c>
      <c r="AH164">
        <v>0</v>
      </c>
      <c r="AI164">
        <v>0</v>
      </c>
      <c r="AJ164">
        <v>0</v>
      </c>
      <c r="AK164">
        <v>0</v>
      </c>
      <c r="AL164">
        <v>0</v>
      </c>
      <c r="AM164">
        <v>0</v>
      </c>
      <c r="AN164">
        <v>0</v>
      </c>
      <c r="AO164">
        <v>0</v>
      </c>
      <c r="AP164">
        <v>0</v>
      </c>
      <c r="AQ164">
        <v>0</v>
      </c>
      <c r="AR164">
        <v>0</v>
      </c>
      <c r="AS164">
        <v>0</v>
      </c>
      <c r="AT164">
        <v>0</v>
      </c>
      <c r="AU164">
        <v>0</v>
      </c>
      <c r="AV164">
        <v>0</v>
      </c>
    </row>
    <row r="165" spans="1:48">
      <c r="A165" t="s">
        <v>84</v>
      </c>
      <c r="B165">
        <v>1</v>
      </c>
      <c r="C165">
        <v>4980</v>
      </c>
      <c r="D165">
        <v>4</v>
      </c>
      <c r="E165" t="s">
        <v>241</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row>
    <row r="166" spans="1:48">
      <c r="A166" t="s">
        <v>84</v>
      </c>
      <c r="B166">
        <v>1</v>
      </c>
      <c r="C166">
        <v>4981</v>
      </c>
      <c r="D166">
        <v>4</v>
      </c>
      <c r="E166" t="s">
        <v>242</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row>
    <row r="167" spans="1:48">
      <c r="A167" t="s">
        <v>84</v>
      </c>
      <c r="B167">
        <v>1</v>
      </c>
      <c r="C167">
        <v>4985</v>
      </c>
      <c r="D167">
        <v>4</v>
      </c>
      <c r="E167" t="s">
        <v>243</v>
      </c>
      <c r="G167">
        <v>0</v>
      </c>
      <c r="H167">
        <v>23226.31</v>
      </c>
      <c r="I167">
        <v>70282.47</v>
      </c>
      <c r="J167">
        <v>43012.65</v>
      </c>
      <c r="K167">
        <v>61122.2</v>
      </c>
      <c r="L167">
        <v>29977.5</v>
      </c>
      <c r="M167">
        <v>-31387.87</v>
      </c>
      <c r="N167">
        <v>61352.21</v>
      </c>
      <c r="O167">
        <v>15201.88</v>
      </c>
      <c r="P167">
        <v>45825.22</v>
      </c>
      <c r="Q167">
        <v>50663.32</v>
      </c>
      <c r="R167">
        <v>10289.48</v>
      </c>
      <c r="S167">
        <v>34585.730000000003</v>
      </c>
      <c r="T167">
        <v>0</v>
      </c>
      <c r="U167">
        <v>0</v>
      </c>
      <c r="V167">
        <v>4818.71</v>
      </c>
      <c r="W167">
        <v>-160048.26</v>
      </c>
      <c r="X167">
        <v>169389.85</v>
      </c>
      <c r="Y167">
        <v>21532.48</v>
      </c>
      <c r="Z167">
        <v>38782.300000000003</v>
      </c>
      <c r="AA167">
        <v>16033.04</v>
      </c>
      <c r="AB167">
        <v>79008.33</v>
      </c>
      <c r="AC167">
        <v>-5640.98</v>
      </c>
      <c r="AD167">
        <v>-38881.800000000003</v>
      </c>
      <c r="AE167">
        <v>31002.61</v>
      </c>
      <c r="AF167">
        <v>-8729.16</v>
      </c>
      <c r="AG167">
        <v>-2760.8</v>
      </c>
      <c r="AH167">
        <v>0</v>
      </c>
      <c r="AI167">
        <v>0</v>
      </c>
      <c r="AJ167">
        <v>18045.54</v>
      </c>
      <c r="AK167">
        <v>27731.48</v>
      </c>
      <c r="AL167">
        <v>-39705.980000000003</v>
      </c>
      <c r="AM167">
        <v>64334.58</v>
      </c>
      <c r="AN167">
        <v>-160129.54</v>
      </c>
      <c r="AO167">
        <v>-24500.92</v>
      </c>
      <c r="AP167">
        <v>0</v>
      </c>
      <c r="AQ167">
        <v>0</v>
      </c>
      <c r="AR167">
        <v>0</v>
      </c>
      <c r="AS167">
        <v>0</v>
      </c>
      <c r="AT167">
        <v>0</v>
      </c>
      <c r="AU167">
        <v>0</v>
      </c>
      <c r="AV167">
        <v>0</v>
      </c>
    </row>
    <row r="168" spans="1:48">
      <c r="A168" t="s">
        <v>84</v>
      </c>
      <c r="B168">
        <v>1</v>
      </c>
      <c r="C168">
        <v>4986</v>
      </c>
      <c r="D168">
        <v>4</v>
      </c>
      <c r="E168" t="s">
        <v>244</v>
      </c>
      <c r="G168">
        <v>0</v>
      </c>
      <c r="H168">
        <v>0</v>
      </c>
      <c r="I168">
        <v>0</v>
      </c>
      <c r="J168">
        <v>0</v>
      </c>
      <c r="K168">
        <v>0</v>
      </c>
      <c r="L168">
        <v>0</v>
      </c>
      <c r="M168">
        <v>0</v>
      </c>
      <c r="N168">
        <v>0</v>
      </c>
      <c r="O168">
        <v>0</v>
      </c>
      <c r="P168">
        <v>0</v>
      </c>
      <c r="Q168">
        <v>0</v>
      </c>
      <c r="R168">
        <v>0</v>
      </c>
      <c r="S168">
        <v>13576</v>
      </c>
      <c r="T168">
        <v>0</v>
      </c>
      <c r="U168">
        <v>0</v>
      </c>
      <c r="V168">
        <v>-17555</v>
      </c>
      <c r="W168">
        <v>-54348</v>
      </c>
      <c r="X168">
        <v>16757</v>
      </c>
      <c r="Y168">
        <v>10696</v>
      </c>
      <c r="Z168">
        <v>71035</v>
      </c>
      <c r="AA168">
        <v>4491</v>
      </c>
      <c r="AB168">
        <v>2938</v>
      </c>
      <c r="AC168">
        <v>-28055</v>
      </c>
      <c r="AD168">
        <v>-19955</v>
      </c>
      <c r="AE168">
        <v>2833</v>
      </c>
      <c r="AF168">
        <v>9071</v>
      </c>
      <c r="AG168">
        <v>39412</v>
      </c>
      <c r="AH168">
        <v>0</v>
      </c>
      <c r="AI168">
        <v>0</v>
      </c>
      <c r="AJ168">
        <v>41520</v>
      </c>
      <c r="AK168">
        <v>12740</v>
      </c>
      <c r="AL168">
        <v>20883</v>
      </c>
      <c r="AM168">
        <v>-38217</v>
      </c>
      <c r="AN168">
        <v>-74451</v>
      </c>
      <c r="AO168">
        <v>55108</v>
      </c>
      <c r="AP168">
        <v>-55297</v>
      </c>
      <c r="AQ168">
        <v>0</v>
      </c>
      <c r="AR168">
        <v>0</v>
      </c>
      <c r="AS168">
        <v>0</v>
      </c>
      <c r="AT168">
        <v>0</v>
      </c>
      <c r="AU168">
        <v>0</v>
      </c>
      <c r="AV168">
        <v>0</v>
      </c>
    </row>
    <row r="169" spans="1:48">
      <c r="A169" t="s">
        <v>84</v>
      </c>
      <c r="B169">
        <v>1</v>
      </c>
      <c r="C169">
        <v>4999</v>
      </c>
      <c r="D169">
        <v>4</v>
      </c>
      <c r="E169" t="s">
        <v>245</v>
      </c>
      <c r="G169">
        <v>0</v>
      </c>
      <c r="H169">
        <v>2500</v>
      </c>
      <c r="I169">
        <v>0</v>
      </c>
      <c r="J169">
        <v>0</v>
      </c>
      <c r="K169">
        <v>0</v>
      </c>
      <c r="L169">
        <v>0</v>
      </c>
      <c r="M169">
        <v>0</v>
      </c>
      <c r="N169">
        <v>0</v>
      </c>
      <c r="O169">
        <v>0</v>
      </c>
      <c r="P169">
        <v>17751.810000000001</v>
      </c>
      <c r="Q169">
        <v>0</v>
      </c>
      <c r="R169">
        <v>16250</v>
      </c>
      <c r="S169">
        <v>33568.370000000003</v>
      </c>
      <c r="T169">
        <v>0</v>
      </c>
      <c r="U169">
        <v>0</v>
      </c>
      <c r="V169">
        <v>0</v>
      </c>
      <c r="W169">
        <v>0</v>
      </c>
      <c r="X169">
        <v>0</v>
      </c>
      <c r="Y169">
        <v>0</v>
      </c>
      <c r="Z169">
        <v>0</v>
      </c>
      <c r="AA169">
        <v>841.8</v>
      </c>
      <c r="AB169">
        <v>841.8</v>
      </c>
      <c r="AC169">
        <v>0</v>
      </c>
      <c r="AD169">
        <v>5428.08</v>
      </c>
      <c r="AE169">
        <v>0</v>
      </c>
      <c r="AF169">
        <v>3832.16</v>
      </c>
      <c r="AG169">
        <v>0</v>
      </c>
      <c r="AH169">
        <v>0</v>
      </c>
      <c r="AI169">
        <v>0</v>
      </c>
      <c r="AJ169">
        <v>0</v>
      </c>
      <c r="AK169">
        <v>13500</v>
      </c>
      <c r="AL169">
        <v>0</v>
      </c>
      <c r="AM169">
        <v>0</v>
      </c>
      <c r="AN169">
        <v>8250</v>
      </c>
      <c r="AO169">
        <v>0</v>
      </c>
      <c r="AP169">
        <v>0</v>
      </c>
      <c r="AQ169">
        <v>0</v>
      </c>
      <c r="AR169">
        <v>0</v>
      </c>
      <c r="AS169">
        <v>0</v>
      </c>
      <c r="AT169">
        <v>0</v>
      </c>
      <c r="AU169">
        <v>0</v>
      </c>
      <c r="AV169">
        <v>0</v>
      </c>
    </row>
    <row r="170" spans="1:48">
      <c r="A170" t="s">
        <v>84</v>
      </c>
      <c r="B170">
        <v>1</v>
      </c>
      <c r="C170">
        <v>5000</v>
      </c>
      <c r="D170">
        <v>4</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row>
    <row r="171" spans="1:48">
      <c r="A171" t="s">
        <v>84</v>
      </c>
      <c r="B171">
        <v>1</v>
      </c>
      <c r="C171">
        <v>5001</v>
      </c>
      <c r="D171">
        <v>5</v>
      </c>
      <c r="E171" t="s">
        <v>246</v>
      </c>
      <c r="G171">
        <v>0</v>
      </c>
      <c r="H171">
        <v>17566.939999999999</v>
      </c>
      <c r="I171">
        <v>17314.080000000002</v>
      </c>
      <c r="J171">
        <v>18963.04</v>
      </c>
      <c r="K171">
        <v>18138.560000000001</v>
      </c>
      <c r="L171">
        <v>17314.080000000002</v>
      </c>
      <c r="M171">
        <v>18348.37</v>
      </c>
      <c r="N171">
        <v>16724.599999999999</v>
      </c>
      <c r="O171">
        <v>18009.73</v>
      </c>
      <c r="P171">
        <v>16489.599999999999</v>
      </c>
      <c r="Q171">
        <v>18963.04</v>
      </c>
      <c r="R171">
        <v>16684.599999999999</v>
      </c>
      <c r="S171">
        <v>57058.26</v>
      </c>
      <c r="T171">
        <v>0</v>
      </c>
      <c r="U171">
        <v>0</v>
      </c>
      <c r="V171">
        <v>18320.02</v>
      </c>
      <c r="W171">
        <v>17487.29</v>
      </c>
      <c r="X171">
        <v>19152.740000000002</v>
      </c>
      <c r="Y171">
        <v>17487.29</v>
      </c>
      <c r="Z171">
        <v>18320.02</v>
      </c>
      <c r="AA171">
        <v>18263.43</v>
      </c>
      <c r="AB171">
        <v>16342.29</v>
      </c>
      <c r="AC171">
        <v>19872.740000000002</v>
      </c>
      <c r="AD171">
        <v>16834.560000000001</v>
      </c>
      <c r="AE171">
        <v>18320.02</v>
      </c>
      <c r="AF171">
        <v>17487.29</v>
      </c>
      <c r="AG171">
        <v>98363.57</v>
      </c>
      <c r="AH171">
        <v>0</v>
      </c>
      <c r="AI171">
        <v>0</v>
      </c>
      <c r="AJ171">
        <v>20758.93</v>
      </c>
      <c r="AK171">
        <v>22283.37</v>
      </c>
      <c r="AL171">
        <v>24113.94</v>
      </c>
      <c r="AM171">
        <v>20968.64</v>
      </c>
      <c r="AN171">
        <v>24113.94</v>
      </c>
      <c r="AO171">
        <v>23091.33</v>
      </c>
      <c r="AP171">
        <v>22017.07</v>
      </c>
      <c r="AQ171">
        <v>4193.7299999999996</v>
      </c>
      <c r="AR171">
        <v>0</v>
      </c>
      <c r="AS171">
        <v>0</v>
      </c>
      <c r="AT171">
        <v>0</v>
      </c>
      <c r="AU171">
        <v>0</v>
      </c>
      <c r="AV171">
        <v>0</v>
      </c>
    </row>
    <row r="172" spans="1:48">
      <c r="A172" t="s">
        <v>84</v>
      </c>
      <c r="B172">
        <v>1</v>
      </c>
      <c r="C172">
        <v>5002</v>
      </c>
      <c r="D172">
        <v>5</v>
      </c>
      <c r="E172" t="s">
        <v>247</v>
      </c>
      <c r="G172">
        <v>0</v>
      </c>
      <c r="H172">
        <v>1929.47</v>
      </c>
      <c r="I172">
        <v>1896.89</v>
      </c>
      <c r="J172">
        <v>2077.54</v>
      </c>
      <c r="K172">
        <v>1987.22</v>
      </c>
      <c r="L172">
        <v>1896.89</v>
      </c>
      <c r="M172">
        <v>2252.7199999999998</v>
      </c>
      <c r="N172">
        <v>1654.2</v>
      </c>
      <c r="O172">
        <v>1974.1</v>
      </c>
      <c r="P172">
        <v>1738.44</v>
      </c>
      <c r="Q172">
        <v>2019.82</v>
      </c>
      <c r="R172">
        <v>1686.57</v>
      </c>
      <c r="S172">
        <v>6434.47</v>
      </c>
      <c r="T172">
        <v>0</v>
      </c>
      <c r="U172">
        <v>0</v>
      </c>
      <c r="V172">
        <v>1556.81</v>
      </c>
      <c r="W172">
        <v>1835.57</v>
      </c>
      <c r="X172">
        <v>2010.38</v>
      </c>
      <c r="Y172">
        <v>1852.41</v>
      </c>
      <c r="Z172">
        <v>1863.75</v>
      </c>
      <c r="AA172">
        <v>2051.39</v>
      </c>
      <c r="AB172">
        <v>1698.76</v>
      </c>
      <c r="AC172">
        <v>2139.04</v>
      </c>
      <c r="AD172">
        <v>1815.68</v>
      </c>
      <c r="AE172">
        <v>1974.63</v>
      </c>
      <c r="AF172">
        <v>1878.32</v>
      </c>
      <c r="AG172">
        <v>12488.76</v>
      </c>
      <c r="AH172">
        <v>0</v>
      </c>
      <c r="AI172">
        <v>0</v>
      </c>
      <c r="AJ172">
        <v>2484.2399999999998</v>
      </c>
      <c r="AK172">
        <v>3494.91</v>
      </c>
      <c r="AL172">
        <v>2612.06</v>
      </c>
      <c r="AM172">
        <v>2291.44</v>
      </c>
      <c r="AN172">
        <v>2647.84</v>
      </c>
      <c r="AO172">
        <v>2520.58</v>
      </c>
      <c r="AP172">
        <v>2409.48</v>
      </c>
      <c r="AQ172">
        <v>460.6</v>
      </c>
      <c r="AR172">
        <v>0</v>
      </c>
      <c r="AS172">
        <v>0</v>
      </c>
      <c r="AT172">
        <v>0</v>
      </c>
      <c r="AU172">
        <v>0</v>
      </c>
      <c r="AV172">
        <v>0</v>
      </c>
    </row>
    <row r="173" spans="1:48">
      <c r="A173" t="s">
        <v>84</v>
      </c>
      <c r="B173">
        <v>1</v>
      </c>
      <c r="C173">
        <v>5003</v>
      </c>
      <c r="D173">
        <v>5</v>
      </c>
      <c r="E173" t="s">
        <v>248</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row>
    <row r="174" spans="1:48">
      <c r="A174" t="s">
        <v>84</v>
      </c>
      <c r="B174">
        <v>1</v>
      </c>
      <c r="C174">
        <v>5004</v>
      </c>
      <c r="D174">
        <v>5</v>
      </c>
      <c r="E174" t="s">
        <v>248</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row>
    <row r="175" spans="1:48">
      <c r="A175" t="s">
        <v>84</v>
      </c>
      <c r="B175">
        <v>1</v>
      </c>
      <c r="C175">
        <v>5005</v>
      </c>
      <c r="D175">
        <v>5</v>
      </c>
      <c r="E175" t="s">
        <v>248</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row>
    <row r="176" spans="1:48">
      <c r="A176" t="s">
        <v>84</v>
      </c>
      <c r="B176">
        <v>1</v>
      </c>
      <c r="C176">
        <v>5006</v>
      </c>
      <c r="D176">
        <v>5</v>
      </c>
      <c r="E176" t="s">
        <v>249</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15855.02</v>
      </c>
      <c r="AH176">
        <v>0</v>
      </c>
      <c r="AI176">
        <v>0</v>
      </c>
      <c r="AJ176">
        <v>0</v>
      </c>
      <c r="AK176">
        <v>0</v>
      </c>
      <c r="AL176">
        <v>0</v>
      </c>
      <c r="AM176">
        <v>0</v>
      </c>
      <c r="AN176">
        <v>0</v>
      </c>
      <c r="AO176">
        <v>0</v>
      </c>
      <c r="AP176">
        <v>0</v>
      </c>
      <c r="AQ176">
        <v>0</v>
      </c>
      <c r="AR176">
        <v>0</v>
      </c>
      <c r="AS176">
        <v>0</v>
      </c>
      <c r="AT176">
        <v>0</v>
      </c>
      <c r="AU176">
        <v>0</v>
      </c>
      <c r="AV176">
        <v>0</v>
      </c>
    </row>
    <row r="177" spans="1:48">
      <c r="A177" t="s">
        <v>84</v>
      </c>
      <c r="B177">
        <v>1</v>
      </c>
      <c r="C177">
        <v>5010</v>
      </c>
      <c r="D177">
        <v>5</v>
      </c>
      <c r="E177" t="s">
        <v>250</v>
      </c>
      <c r="G177">
        <v>0</v>
      </c>
      <c r="H177">
        <v>73.66</v>
      </c>
      <c r="I177">
        <v>13</v>
      </c>
      <c r="J177">
        <v>0</v>
      </c>
      <c r="K177">
        <v>0</v>
      </c>
      <c r="L177">
        <v>0</v>
      </c>
      <c r="M177">
        <v>37.71</v>
      </c>
      <c r="N177">
        <v>0</v>
      </c>
      <c r="O177">
        <v>0</v>
      </c>
      <c r="P177">
        <v>0</v>
      </c>
      <c r="Q177">
        <v>0</v>
      </c>
      <c r="R177">
        <v>0</v>
      </c>
      <c r="S177">
        <v>433.6</v>
      </c>
      <c r="T177">
        <v>0</v>
      </c>
      <c r="U177">
        <v>0</v>
      </c>
      <c r="V177">
        <v>0</v>
      </c>
      <c r="W177">
        <v>0</v>
      </c>
      <c r="X177">
        <v>0</v>
      </c>
      <c r="Y177">
        <v>0</v>
      </c>
      <c r="Z177">
        <v>193.5</v>
      </c>
      <c r="AA177">
        <v>0</v>
      </c>
      <c r="AB177">
        <v>0</v>
      </c>
      <c r="AC177">
        <v>0</v>
      </c>
      <c r="AD177">
        <v>0</v>
      </c>
      <c r="AE177">
        <v>0</v>
      </c>
      <c r="AF177">
        <v>185.8</v>
      </c>
      <c r="AG177">
        <v>0</v>
      </c>
      <c r="AH177">
        <v>0</v>
      </c>
      <c r="AI177">
        <v>0</v>
      </c>
      <c r="AJ177">
        <v>0</v>
      </c>
      <c r="AK177">
        <v>0</v>
      </c>
      <c r="AL177">
        <v>17.39</v>
      </c>
      <c r="AM177">
        <v>0</v>
      </c>
      <c r="AN177">
        <v>0</v>
      </c>
      <c r="AO177">
        <v>57.73</v>
      </c>
      <c r="AP177">
        <v>0</v>
      </c>
      <c r="AQ177">
        <v>0</v>
      </c>
      <c r="AR177">
        <v>0</v>
      </c>
      <c r="AS177">
        <v>0</v>
      </c>
      <c r="AT177">
        <v>0</v>
      </c>
      <c r="AU177">
        <v>0</v>
      </c>
      <c r="AV177">
        <v>0</v>
      </c>
    </row>
    <row r="178" spans="1:48">
      <c r="A178" t="s">
        <v>84</v>
      </c>
      <c r="B178">
        <v>1</v>
      </c>
      <c r="C178">
        <v>5011</v>
      </c>
      <c r="D178">
        <v>5</v>
      </c>
      <c r="E178" t="s">
        <v>251</v>
      </c>
      <c r="G178">
        <v>0</v>
      </c>
      <c r="H178">
        <v>22</v>
      </c>
      <c r="I178">
        <v>0</v>
      </c>
      <c r="J178">
        <v>0</v>
      </c>
      <c r="K178">
        <v>134.83000000000001</v>
      </c>
      <c r="L178">
        <v>77.25</v>
      </c>
      <c r="M178">
        <v>7.26</v>
      </c>
      <c r="N178">
        <v>29.75</v>
      </c>
      <c r="O178">
        <v>43.62</v>
      </c>
      <c r="P178">
        <v>0</v>
      </c>
      <c r="Q178">
        <v>131.54</v>
      </c>
      <c r="R178">
        <v>59.18</v>
      </c>
      <c r="S178">
        <v>90.75</v>
      </c>
      <c r="T178">
        <v>0</v>
      </c>
      <c r="U178">
        <v>0</v>
      </c>
      <c r="V178">
        <v>0</v>
      </c>
      <c r="W178">
        <v>68.180000000000007</v>
      </c>
      <c r="X178">
        <v>20.07</v>
      </c>
      <c r="Y178">
        <v>62.8</v>
      </c>
      <c r="Z178">
        <v>27.5</v>
      </c>
      <c r="AA178">
        <v>13.95</v>
      </c>
      <c r="AB178">
        <v>0</v>
      </c>
      <c r="AC178">
        <v>63.98</v>
      </c>
      <c r="AD178">
        <v>77.73</v>
      </c>
      <c r="AE178">
        <v>16.96</v>
      </c>
      <c r="AF178">
        <v>23.38</v>
      </c>
      <c r="AG178">
        <v>230.28</v>
      </c>
      <c r="AH178">
        <v>0</v>
      </c>
      <c r="AI178">
        <v>0</v>
      </c>
      <c r="AJ178">
        <v>0</v>
      </c>
      <c r="AK178">
        <v>0</v>
      </c>
      <c r="AL178">
        <v>6</v>
      </c>
      <c r="AM178">
        <v>0</v>
      </c>
      <c r="AN178">
        <v>72.430000000000007</v>
      </c>
      <c r="AO178">
        <v>77.8</v>
      </c>
      <c r="AP178">
        <v>0</v>
      </c>
      <c r="AQ178">
        <v>0</v>
      </c>
      <c r="AR178">
        <v>0</v>
      </c>
      <c r="AS178">
        <v>0</v>
      </c>
      <c r="AT178">
        <v>0</v>
      </c>
      <c r="AU178">
        <v>0</v>
      </c>
      <c r="AV178">
        <v>0</v>
      </c>
    </row>
    <row r="179" spans="1:48">
      <c r="A179" t="s">
        <v>84</v>
      </c>
      <c r="B179">
        <v>1</v>
      </c>
      <c r="C179">
        <v>5012</v>
      </c>
      <c r="D179">
        <v>5</v>
      </c>
      <c r="E179" t="s">
        <v>252</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row>
    <row r="180" spans="1:48">
      <c r="A180" t="s">
        <v>84</v>
      </c>
      <c r="B180">
        <v>1</v>
      </c>
      <c r="C180">
        <v>5013</v>
      </c>
      <c r="D180">
        <v>5</v>
      </c>
      <c r="E180" t="s">
        <v>253</v>
      </c>
      <c r="G180">
        <v>0</v>
      </c>
      <c r="H180">
        <v>0</v>
      </c>
      <c r="I180">
        <v>0</v>
      </c>
      <c r="J180">
        <v>74.239999999999995</v>
      </c>
      <c r="K180">
        <v>20.36</v>
      </c>
      <c r="L180">
        <v>23.43</v>
      </c>
      <c r="M180">
        <v>23.8</v>
      </c>
      <c r="N180">
        <v>0</v>
      </c>
      <c r="O180">
        <v>42.49</v>
      </c>
      <c r="P180">
        <v>0</v>
      </c>
      <c r="Q180">
        <v>94.76</v>
      </c>
      <c r="R180">
        <v>0</v>
      </c>
      <c r="S180">
        <v>42.92</v>
      </c>
      <c r="T180">
        <v>0</v>
      </c>
      <c r="U180">
        <v>0</v>
      </c>
      <c r="V180">
        <v>0</v>
      </c>
      <c r="W180">
        <v>0</v>
      </c>
      <c r="X180">
        <v>0</v>
      </c>
      <c r="Y180">
        <v>0</v>
      </c>
      <c r="Z180">
        <v>86.84</v>
      </c>
      <c r="AA180">
        <v>-57.48</v>
      </c>
      <c r="AB180">
        <v>0</v>
      </c>
      <c r="AC180">
        <v>18.850000000000001</v>
      </c>
      <c r="AD180">
        <v>5.59</v>
      </c>
      <c r="AE180">
        <v>171.8</v>
      </c>
      <c r="AF180">
        <v>54.87</v>
      </c>
      <c r="AG180">
        <v>121.18</v>
      </c>
      <c r="AH180">
        <v>0</v>
      </c>
      <c r="AI180">
        <v>0</v>
      </c>
      <c r="AJ180">
        <v>0</v>
      </c>
      <c r="AK180">
        <v>0</v>
      </c>
      <c r="AL180">
        <v>79.91</v>
      </c>
      <c r="AM180">
        <v>0</v>
      </c>
      <c r="AN180">
        <v>10</v>
      </c>
      <c r="AO180">
        <v>42.14</v>
      </c>
      <c r="AP180">
        <v>0</v>
      </c>
      <c r="AQ180">
        <v>0</v>
      </c>
      <c r="AR180">
        <v>0</v>
      </c>
      <c r="AS180">
        <v>0</v>
      </c>
      <c r="AT180">
        <v>0</v>
      </c>
      <c r="AU180">
        <v>0</v>
      </c>
      <c r="AV180">
        <v>0</v>
      </c>
    </row>
    <row r="181" spans="1:48">
      <c r="A181" t="s">
        <v>84</v>
      </c>
      <c r="B181">
        <v>1</v>
      </c>
      <c r="C181">
        <v>5014</v>
      </c>
      <c r="D181">
        <v>5</v>
      </c>
      <c r="E181" t="s">
        <v>254</v>
      </c>
      <c r="G181">
        <v>0</v>
      </c>
      <c r="H181">
        <v>0</v>
      </c>
      <c r="I181">
        <v>33.36</v>
      </c>
      <c r="J181">
        <v>0</v>
      </c>
      <c r="K181">
        <v>69.72</v>
      </c>
      <c r="L181">
        <v>12.6</v>
      </c>
      <c r="M181">
        <v>72.03</v>
      </c>
      <c r="N181">
        <v>19.489999999999998</v>
      </c>
      <c r="O181">
        <v>89.64</v>
      </c>
      <c r="P181">
        <v>0</v>
      </c>
      <c r="Q181">
        <v>110.86</v>
      </c>
      <c r="R181">
        <v>0</v>
      </c>
      <c r="S181">
        <v>490.27</v>
      </c>
      <c r="T181">
        <v>0</v>
      </c>
      <c r="U181">
        <v>0</v>
      </c>
      <c r="V181">
        <v>0</v>
      </c>
      <c r="W181">
        <v>0</v>
      </c>
      <c r="X181">
        <v>0</v>
      </c>
      <c r="Y181">
        <v>40.090000000000003</v>
      </c>
      <c r="Z181">
        <v>35.380000000000003</v>
      </c>
      <c r="AA181">
        <v>0</v>
      </c>
      <c r="AB181">
        <v>93.55</v>
      </c>
      <c r="AC181">
        <v>0</v>
      </c>
      <c r="AD181">
        <v>0</v>
      </c>
      <c r="AE181">
        <v>0</v>
      </c>
      <c r="AF181">
        <v>0</v>
      </c>
      <c r="AG181">
        <v>1049.72</v>
      </c>
      <c r="AH181">
        <v>0</v>
      </c>
      <c r="AI181">
        <v>0</v>
      </c>
      <c r="AJ181">
        <v>0</v>
      </c>
      <c r="AK181">
        <v>0</v>
      </c>
      <c r="AL181">
        <v>0</v>
      </c>
      <c r="AM181">
        <v>0</v>
      </c>
      <c r="AN181">
        <v>0</v>
      </c>
      <c r="AO181">
        <v>0</v>
      </c>
      <c r="AP181">
        <v>0</v>
      </c>
      <c r="AQ181">
        <v>0</v>
      </c>
      <c r="AR181">
        <v>0</v>
      </c>
      <c r="AS181">
        <v>0</v>
      </c>
      <c r="AT181">
        <v>0</v>
      </c>
      <c r="AU181">
        <v>0</v>
      </c>
      <c r="AV181">
        <v>0</v>
      </c>
    </row>
    <row r="182" spans="1:48">
      <c r="A182" t="s">
        <v>84</v>
      </c>
      <c r="B182">
        <v>1</v>
      </c>
      <c r="C182">
        <v>5015</v>
      </c>
      <c r="D182">
        <v>5</v>
      </c>
      <c r="E182" t="s">
        <v>255</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row>
    <row r="183" spans="1:48">
      <c r="A183" t="s">
        <v>84</v>
      </c>
      <c r="B183">
        <v>1</v>
      </c>
      <c r="C183">
        <v>5016</v>
      </c>
      <c r="D183">
        <v>5</v>
      </c>
      <c r="E183" t="s">
        <v>255</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row>
    <row r="184" spans="1:48">
      <c r="A184" t="s">
        <v>84</v>
      </c>
      <c r="B184">
        <v>1</v>
      </c>
      <c r="C184">
        <v>5017</v>
      </c>
      <c r="D184">
        <v>5</v>
      </c>
      <c r="E184" t="s">
        <v>256</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row>
    <row r="185" spans="1:48">
      <c r="A185" t="s">
        <v>84</v>
      </c>
      <c r="B185">
        <v>1</v>
      </c>
      <c r="C185">
        <v>5018</v>
      </c>
      <c r="D185">
        <v>5</v>
      </c>
      <c r="E185" t="s">
        <v>255</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row>
    <row r="186" spans="1:48">
      <c r="A186" t="s">
        <v>84</v>
      </c>
      <c r="B186">
        <v>1</v>
      </c>
      <c r="C186">
        <v>5019</v>
      </c>
      <c r="D186">
        <v>5</v>
      </c>
      <c r="E186" t="s">
        <v>255</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row>
    <row r="187" spans="1:48">
      <c r="A187" t="s">
        <v>84</v>
      </c>
      <c r="B187">
        <v>1</v>
      </c>
      <c r="C187">
        <v>5020</v>
      </c>
      <c r="D187">
        <v>5</v>
      </c>
      <c r="E187" t="s">
        <v>257</v>
      </c>
      <c r="G187">
        <v>0</v>
      </c>
      <c r="H187">
        <v>40.07</v>
      </c>
      <c r="I187">
        <v>84.57</v>
      </c>
      <c r="J187">
        <v>16.05</v>
      </c>
      <c r="K187">
        <v>27.83</v>
      </c>
      <c r="L187">
        <v>87</v>
      </c>
      <c r="M187">
        <v>16.010000000000002</v>
      </c>
      <c r="N187">
        <v>209.88</v>
      </c>
      <c r="O187">
        <v>18.170000000000002</v>
      </c>
      <c r="P187">
        <v>0</v>
      </c>
      <c r="Q187">
        <v>0</v>
      </c>
      <c r="R187">
        <v>14.66</v>
      </c>
      <c r="S187">
        <v>38.229999999999997</v>
      </c>
      <c r="T187">
        <v>0</v>
      </c>
      <c r="U187">
        <v>0</v>
      </c>
      <c r="V187">
        <v>0</v>
      </c>
      <c r="W187">
        <v>9.5399999999999991</v>
      </c>
      <c r="X187">
        <v>18.52</v>
      </c>
      <c r="Y187">
        <v>14.94</v>
      </c>
      <c r="Z187">
        <v>79.739999999999995</v>
      </c>
      <c r="AA187">
        <v>36.97</v>
      </c>
      <c r="AB187">
        <v>0</v>
      </c>
      <c r="AC187">
        <v>32.64</v>
      </c>
      <c r="AD187">
        <v>40.229999999999997</v>
      </c>
      <c r="AE187">
        <v>49.67</v>
      </c>
      <c r="AF187">
        <v>86.96</v>
      </c>
      <c r="AG187">
        <v>206.54</v>
      </c>
      <c r="AH187">
        <v>0</v>
      </c>
      <c r="AI187">
        <v>0</v>
      </c>
      <c r="AJ187">
        <v>0</v>
      </c>
      <c r="AK187">
        <v>0</v>
      </c>
      <c r="AL187">
        <v>0</v>
      </c>
      <c r="AM187">
        <v>0</v>
      </c>
      <c r="AN187">
        <v>0</v>
      </c>
      <c r="AO187">
        <v>0</v>
      </c>
      <c r="AP187">
        <v>70.73</v>
      </c>
      <c r="AQ187">
        <v>0</v>
      </c>
      <c r="AR187">
        <v>0</v>
      </c>
      <c r="AS187">
        <v>0</v>
      </c>
      <c r="AT187">
        <v>0</v>
      </c>
      <c r="AU187">
        <v>0</v>
      </c>
      <c r="AV187">
        <v>0</v>
      </c>
    </row>
    <row r="188" spans="1:48">
      <c r="A188" t="s">
        <v>84</v>
      </c>
      <c r="B188">
        <v>1</v>
      </c>
      <c r="C188">
        <v>5021</v>
      </c>
      <c r="D188">
        <v>5</v>
      </c>
      <c r="E188" t="s">
        <v>258</v>
      </c>
      <c r="G188">
        <v>0</v>
      </c>
      <c r="H188">
        <v>155.47999999999999</v>
      </c>
      <c r="I188">
        <v>15.01</v>
      </c>
      <c r="J188">
        <v>0</v>
      </c>
      <c r="K188">
        <v>107.45</v>
      </c>
      <c r="L188">
        <v>0</v>
      </c>
      <c r="M188">
        <v>56.91</v>
      </c>
      <c r="N188">
        <v>0</v>
      </c>
      <c r="O188">
        <v>12.45</v>
      </c>
      <c r="P188">
        <v>0</v>
      </c>
      <c r="Q188">
        <v>113.57</v>
      </c>
      <c r="R188">
        <v>0</v>
      </c>
      <c r="S188">
        <v>106.03</v>
      </c>
      <c r="T188">
        <v>0</v>
      </c>
      <c r="U188">
        <v>0</v>
      </c>
      <c r="V188">
        <v>0</v>
      </c>
      <c r="W188">
        <v>0</v>
      </c>
      <c r="X188">
        <v>64.22</v>
      </c>
      <c r="Y188">
        <v>0</v>
      </c>
      <c r="Z188">
        <v>0</v>
      </c>
      <c r="AA188">
        <v>0</v>
      </c>
      <c r="AB188">
        <v>0</v>
      </c>
      <c r="AC188">
        <v>0</v>
      </c>
      <c r="AD188">
        <v>0</v>
      </c>
      <c r="AE188">
        <v>0</v>
      </c>
      <c r="AF188">
        <v>0</v>
      </c>
      <c r="AG188">
        <v>197.69</v>
      </c>
      <c r="AH188">
        <v>0</v>
      </c>
      <c r="AI188">
        <v>0</v>
      </c>
      <c r="AJ188">
        <v>0</v>
      </c>
      <c r="AK188">
        <v>0</v>
      </c>
      <c r="AL188">
        <v>0</v>
      </c>
      <c r="AM188">
        <v>0</v>
      </c>
      <c r="AN188">
        <v>0</v>
      </c>
      <c r="AO188">
        <v>0</v>
      </c>
      <c r="AP188">
        <v>0</v>
      </c>
      <c r="AQ188">
        <v>0</v>
      </c>
      <c r="AR188">
        <v>0</v>
      </c>
      <c r="AS188">
        <v>0</v>
      </c>
      <c r="AT188">
        <v>0</v>
      </c>
      <c r="AU188">
        <v>0</v>
      </c>
      <c r="AV188">
        <v>0</v>
      </c>
    </row>
    <row r="189" spans="1:48">
      <c r="A189" t="s">
        <v>84</v>
      </c>
      <c r="B189">
        <v>1</v>
      </c>
      <c r="C189">
        <v>5022</v>
      </c>
      <c r="D189">
        <v>5</v>
      </c>
      <c r="E189" t="s">
        <v>259</v>
      </c>
      <c r="G189">
        <v>0</v>
      </c>
      <c r="H189">
        <v>0</v>
      </c>
      <c r="I189">
        <v>0</v>
      </c>
      <c r="J189">
        <v>0</v>
      </c>
      <c r="K189">
        <v>0</v>
      </c>
      <c r="L189">
        <v>0</v>
      </c>
      <c r="M189">
        <v>0</v>
      </c>
      <c r="N189">
        <v>0</v>
      </c>
      <c r="O189">
        <v>0</v>
      </c>
      <c r="P189">
        <v>0</v>
      </c>
      <c r="Q189">
        <v>0</v>
      </c>
      <c r="R189">
        <v>201.34</v>
      </c>
      <c r="S189">
        <v>404.86</v>
      </c>
      <c r="T189">
        <v>0</v>
      </c>
      <c r="U189">
        <v>0</v>
      </c>
      <c r="V189">
        <v>45</v>
      </c>
      <c r="W189">
        <v>0</v>
      </c>
      <c r="X189">
        <v>88.84</v>
      </c>
      <c r="Y189">
        <v>0</v>
      </c>
      <c r="Z189">
        <v>40.93</v>
      </c>
      <c r="AA189">
        <v>0</v>
      </c>
      <c r="AB189">
        <v>0</v>
      </c>
      <c r="AC189">
        <v>0</v>
      </c>
      <c r="AD189">
        <v>49.5</v>
      </c>
      <c r="AE189">
        <v>70.83</v>
      </c>
      <c r="AF189">
        <v>0</v>
      </c>
      <c r="AG189">
        <v>187.09</v>
      </c>
      <c r="AH189">
        <v>0</v>
      </c>
      <c r="AI189">
        <v>0</v>
      </c>
      <c r="AJ189">
        <v>0</v>
      </c>
      <c r="AK189">
        <v>0</v>
      </c>
      <c r="AL189">
        <v>0</v>
      </c>
      <c r="AM189">
        <v>0</v>
      </c>
      <c r="AN189">
        <v>0</v>
      </c>
      <c r="AO189">
        <v>0</v>
      </c>
      <c r="AP189">
        <v>210.68</v>
      </c>
      <c r="AQ189">
        <v>0</v>
      </c>
      <c r="AR189">
        <v>0</v>
      </c>
      <c r="AS189">
        <v>0</v>
      </c>
      <c r="AT189">
        <v>0</v>
      </c>
      <c r="AU189">
        <v>0</v>
      </c>
      <c r="AV189">
        <v>0</v>
      </c>
    </row>
    <row r="190" spans="1:48">
      <c r="A190" t="s">
        <v>84</v>
      </c>
      <c r="B190">
        <v>1</v>
      </c>
      <c r="C190">
        <v>5023</v>
      </c>
      <c r="D190">
        <v>5</v>
      </c>
      <c r="E190" t="s">
        <v>260</v>
      </c>
      <c r="G190">
        <v>0</v>
      </c>
      <c r="H190">
        <v>0</v>
      </c>
      <c r="I190">
        <v>16.100000000000001</v>
      </c>
      <c r="J190">
        <v>0</v>
      </c>
      <c r="K190">
        <v>0</v>
      </c>
      <c r="L190">
        <v>63.43</v>
      </c>
      <c r="M190">
        <v>35.67</v>
      </c>
      <c r="N190">
        <v>42</v>
      </c>
      <c r="O190">
        <v>68.08</v>
      </c>
      <c r="P190">
        <v>24.58</v>
      </c>
      <c r="Q190">
        <v>92.51</v>
      </c>
      <c r="R190">
        <v>75.75</v>
      </c>
      <c r="S190">
        <v>131.91</v>
      </c>
      <c r="T190">
        <v>0</v>
      </c>
      <c r="U190">
        <v>0</v>
      </c>
      <c r="V190">
        <v>0</v>
      </c>
      <c r="W190">
        <v>0</v>
      </c>
      <c r="X190">
        <v>0</v>
      </c>
      <c r="Y190">
        <v>0</v>
      </c>
      <c r="Z190">
        <v>0</v>
      </c>
      <c r="AA190">
        <v>0</v>
      </c>
      <c r="AB190">
        <v>0</v>
      </c>
      <c r="AC190">
        <v>61.37</v>
      </c>
      <c r="AD190">
        <v>0</v>
      </c>
      <c r="AE190">
        <v>62.3</v>
      </c>
      <c r="AF190">
        <v>0</v>
      </c>
      <c r="AG190">
        <v>51.18</v>
      </c>
      <c r="AH190">
        <v>0</v>
      </c>
      <c r="AI190">
        <v>0</v>
      </c>
      <c r="AJ190">
        <v>0</v>
      </c>
      <c r="AK190">
        <v>0</v>
      </c>
      <c r="AL190">
        <v>0</v>
      </c>
      <c r="AM190">
        <v>0</v>
      </c>
      <c r="AN190">
        <v>0</v>
      </c>
      <c r="AO190">
        <v>175.38</v>
      </c>
      <c r="AP190">
        <v>27.71</v>
      </c>
      <c r="AQ190">
        <v>0</v>
      </c>
      <c r="AR190">
        <v>0</v>
      </c>
      <c r="AS190">
        <v>0</v>
      </c>
      <c r="AT190">
        <v>0</v>
      </c>
      <c r="AU190">
        <v>0</v>
      </c>
      <c r="AV190">
        <v>0</v>
      </c>
    </row>
    <row r="191" spans="1:48">
      <c r="A191" t="s">
        <v>84</v>
      </c>
      <c r="B191">
        <v>1</v>
      </c>
      <c r="C191">
        <v>5024</v>
      </c>
      <c r="D191">
        <v>5</v>
      </c>
      <c r="E191" t="s">
        <v>261</v>
      </c>
      <c r="G191">
        <v>0</v>
      </c>
      <c r="H191">
        <v>0</v>
      </c>
      <c r="I191">
        <v>55.37</v>
      </c>
      <c r="J191">
        <v>0</v>
      </c>
      <c r="K191">
        <v>0</v>
      </c>
      <c r="L191">
        <v>0</v>
      </c>
      <c r="M191">
        <v>67.099999999999994</v>
      </c>
      <c r="N191">
        <v>26.5</v>
      </c>
      <c r="O191">
        <v>0</v>
      </c>
      <c r="P191">
        <v>0</v>
      </c>
      <c r="Q191">
        <v>125.91</v>
      </c>
      <c r="R191">
        <v>130.1</v>
      </c>
      <c r="S191">
        <v>43.49</v>
      </c>
      <c r="T191">
        <v>0</v>
      </c>
      <c r="U191">
        <v>0</v>
      </c>
      <c r="V191">
        <v>56.86</v>
      </c>
      <c r="W191">
        <v>45</v>
      </c>
      <c r="X191">
        <v>0</v>
      </c>
      <c r="Y191">
        <v>12.01</v>
      </c>
      <c r="Z191">
        <v>0</v>
      </c>
      <c r="AA191">
        <v>0</v>
      </c>
      <c r="AB191">
        <v>51.05</v>
      </c>
      <c r="AC191">
        <v>0</v>
      </c>
      <c r="AD191">
        <v>0</v>
      </c>
      <c r="AE191">
        <v>0</v>
      </c>
      <c r="AF191">
        <v>135.32</v>
      </c>
      <c r="AG191">
        <v>0</v>
      </c>
      <c r="AH191">
        <v>0</v>
      </c>
      <c r="AI191">
        <v>0</v>
      </c>
      <c r="AJ191">
        <v>0</v>
      </c>
      <c r="AK191">
        <v>53.14</v>
      </c>
      <c r="AL191">
        <v>0</v>
      </c>
      <c r="AM191">
        <v>0</v>
      </c>
      <c r="AN191">
        <v>0</v>
      </c>
      <c r="AO191">
        <v>0</v>
      </c>
      <c r="AP191">
        <v>0</v>
      </c>
      <c r="AQ191">
        <v>0</v>
      </c>
      <c r="AR191">
        <v>0</v>
      </c>
      <c r="AS191">
        <v>0</v>
      </c>
      <c r="AT191">
        <v>0</v>
      </c>
      <c r="AU191">
        <v>0</v>
      </c>
      <c r="AV191">
        <v>0</v>
      </c>
    </row>
    <row r="192" spans="1:48">
      <c r="A192" t="s">
        <v>84</v>
      </c>
      <c r="B192">
        <v>1</v>
      </c>
      <c r="C192">
        <v>5025</v>
      </c>
      <c r="D192">
        <v>5</v>
      </c>
      <c r="E192" t="s">
        <v>262</v>
      </c>
      <c r="G192">
        <v>0</v>
      </c>
      <c r="H192">
        <v>436.48</v>
      </c>
      <c r="I192">
        <v>422.98</v>
      </c>
      <c r="J192">
        <v>400</v>
      </c>
      <c r="K192">
        <v>0</v>
      </c>
      <c r="L192">
        <v>0</v>
      </c>
      <c r="M192">
        <v>291.93</v>
      </c>
      <c r="N192">
        <v>0</v>
      </c>
      <c r="O192">
        <v>0</v>
      </c>
      <c r="P192">
        <v>0</v>
      </c>
      <c r="Q192">
        <v>325</v>
      </c>
      <c r="R192">
        <v>0</v>
      </c>
      <c r="S192">
        <v>818.57</v>
      </c>
      <c r="T192">
        <v>0</v>
      </c>
      <c r="U192">
        <v>0</v>
      </c>
      <c r="V192">
        <v>0</v>
      </c>
      <c r="W192">
        <v>400</v>
      </c>
      <c r="X192">
        <v>194.31</v>
      </c>
      <c r="Y192">
        <v>49.99</v>
      </c>
      <c r="Z192">
        <v>0</v>
      </c>
      <c r="AA192">
        <v>57.49</v>
      </c>
      <c r="AB192">
        <v>750</v>
      </c>
      <c r="AC192">
        <v>274.79000000000002</v>
      </c>
      <c r="AD192">
        <v>400</v>
      </c>
      <c r="AE192">
        <v>0</v>
      </c>
      <c r="AF192">
        <v>0</v>
      </c>
      <c r="AG192">
        <v>400</v>
      </c>
      <c r="AH192">
        <v>0</v>
      </c>
      <c r="AI192">
        <v>0</v>
      </c>
      <c r="AJ192">
        <v>0</v>
      </c>
      <c r="AK192">
        <v>0</v>
      </c>
      <c r="AL192">
        <v>0</v>
      </c>
      <c r="AM192">
        <v>0</v>
      </c>
      <c r="AN192">
        <v>764</v>
      </c>
      <c r="AO192">
        <v>172.46</v>
      </c>
      <c r="AP192">
        <v>0</v>
      </c>
      <c r="AQ192">
        <v>0</v>
      </c>
      <c r="AR192">
        <v>0</v>
      </c>
      <c r="AS192">
        <v>0</v>
      </c>
      <c r="AT192">
        <v>0</v>
      </c>
      <c r="AU192">
        <v>0</v>
      </c>
      <c r="AV192">
        <v>0</v>
      </c>
    </row>
    <row r="193" spans="1:48">
      <c r="A193" t="s">
        <v>84</v>
      </c>
      <c r="B193">
        <v>1</v>
      </c>
      <c r="C193">
        <v>5100</v>
      </c>
      <c r="D193">
        <v>5</v>
      </c>
      <c r="E193" t="s">
        <v>263</v>
      </c>
      <c r="G193">
        <v>0</v>
      </c>
      <c r="H193">
        <v>222</v>
      </c>
      <c r="I193">
        <v>0</v>
      </c>
      <c r="J193">
        <v>0</v>
      </c>
      <c r="K193">
        <v>0</v>
      </c>
      <c r="L193">
        <v>0</v>
      </c>
      <c r="M193">
        <v>0</v>
      </c>
      <c r="N193">
        <v>0</v>
      </c>
      <c r="O193">
        <v>2438</v>
      </c>
      <c r="P193">
        <v>0</v>
      </c>
      <c r="Q193">
        <v>0</v>
      </c>
      <c r="R193">
        <v>0</v>
      </c>
      <c r="S193">
        <v>2813.75</v>
      </c>
      <c r="T193">
        <v>0</v>
      </c>
      <c r="U193">
        <v>0</v>
      </c>
      <c r="V193">
        <v>0</v>
      </c>
      <c r="W193">
        <v>0</v>
      </c>
      <c r="X193">
        <v>0</v>
      </c>
      <c r="Y193">
        <v>0</v>
      </c>
      <c r="Z193">
        <v>0</v>
      </c>
      <c r="AA193">
        <v>0</v>
      </c>
      <c r="AB193">
        <v>2313</v>
      </c>
      <c r="AC193">
        <v>0</v>
      </c>
      <c r="AD193">
        <v>0</v>
      </c>
      <c r="AE193">
        <v>0</v>
      </c>
      <c r="AF193">
        <v>0</v>
      </c>
      <c r="AG193">
        <v>2166</v>
      </c>
      <c r="AH193">
        <v>0</v>
      </c>
      <c r="AI193">
        <v>0</v>
      </c>
      <c r="AJ193">
        <v>0</v>
      </c>
      <c r="AK193">
        <v>0</v>
      </c>
      <c r="AL193">
        <v>0</v>
      </c>
      <c r="AM193">
        <v>0</v>
      </c>
      <c r="AN193">
        <v>250</v>
      </c>
      <c r="AO193">
        <v>3522.2</v>
      </c>
      <c r="AP193">
        <v>0</v>
      </c>
      <c r="AQ193">
        <v>0</v>
      </c>
      <c r="AR193">
        <v>0</v>
      </c>
      <c r="AS193">
        <v>0</v>
      </c>
      <c r="AT193">
        <v>0</v>
      </c>
      <c r="AU193">
        <v>0</v>
      </c>
      <c r="AV193">
        <v>0</v>
      </c>
    </row>
    <row r="194" spans="1:48">
      <c r="A194" t="s">
        <v>84</v>
      </c>
      <c r="B194">
        <v>1</v>
      </c>
      <c r="C194">
        <v>5101</v>
      </c>
      <c r="D194">
        <v>5</v>
      </c>
      <c r="E194" t="s">
        <v>264</v>
      </c>
      <c r="G194">
        <v>0</v>
      </c>
      <c r="H194">
        <v>0</v>
      </c>
      <c r="I194">
        <v>0</v>
      </c>
      <c r="J194">
        <v>0</v>
      </c>
      <c r="K194">
        <v>0</v>
      </c>
      <c r="L194">
        <v>0</v>
      </c>
      <c r="M194">
        <v>0</v>
      </c>
      <c r="N194">
        <v>1121.27</v>
      </c>
      <c r="O194">
        <v>30</v>
      </c>
      <c r="P194">
        <v>0</v>
      </c>
      <c r="Q194">
        <v>333.2</v>
      </c>
      <c r="R194">
        <v>0</v>
      </c>
      <c r="S194">
        <v>1080.57</v>
      </c>
      <c r="T194">
        <v>0</v>
      </c>
      <c r="U194">
        <v>0</v>
      </c>
      <c r="V194">
        <v>0</v>
      </c>
      <c r="W194">
        <v>0</v>
      </c>
      <c r="X194">
        <v>0</v>
      </c>
      <c r="Y194">
        <v>0</v>
      </c>
      <c r="Z194">
        <v>0</v>
      </c>
      <c r="AA194">
        <v>480.36</v>
      </c>
      <c r="AB194">
        <v>0</v>
      </c>
      <c r="AC194">
        <v>0</v>
      </c>
      <c r="AD194">
        <v>0</v>
      </c>
      <c r="AE194">
        <v>0</v>
      </c>
      <c r="AF194">
        <v>0</v>
      </c>
      <c r="AG194">
        <v>1368</v>
      </c>
      <c r="AH194">
        <v>0</v>
      </c>
      <c r="AI194">
        <v>0</v>
      </c>
      <c r="AJ194">
        <v>0</v>
      </c>
      <c r="AK194">
        <v>0</v>
      </c>
      <c r="AL194">
        <v>0</v>
      </c>
      <c r="AM194">
        <v>0</v>
      </c>
      <c r="AN194">
        <v>250</v>
      </c>
      <c r="AO194">
        <v>0</v>
      </c>
      <c r="AP194">
        <v>100</v>
      </c>
      <c r="AQ194">
        <v>0</v>
      </c>
      <c r="AR194">
        <v>0</v>
      </c>
      <c r="AS194">
        <v>0</v>
      </c>
      <c r="AT194">
        <v>0</v>
      </c>
      <c r="AU194">
        <v>0</v>
      </c>
      <c r="AV194">
        <v>0</v>
      </c>
    </row>
    <row r="195" spans="1:48">
      <c r="A195" t="s">
        <v>84</v>
      </c>
      <c r="B195">
        <v>1</v>
      </c>
      <c r="C195">
        <v>5105</v>
      </c>
      <c r="D195">
        <v>5</v>
      </c>
      <c r="E195" t="s">
        <v>265</v>
      </c>
      <c r="G195">
        <v>0</v>
      </c>
      <c r="H195">
        <v>0</v>
      </c>
      <c r="I195">
        <v>0</v>
      </c>
      <c r="J195">
        <v>0</v>
      </c>
      <c r="K195">
        <v>0</v>
      </c>
      <c r="L195">
        <v>0</v>
      </c>
      <c r="M195">
        <v>0</v>
      </c>
      <c r="N195">
        <v>0</v>
      </c>
      <c r="O195">
        <v>0</v>
      </c>
      <c r="P195">
        <v>0</v>
      </c>
      <c r="Q195">
        <v>0</v>
      </c>
      <c r="R195">
        <v>0</v>
      </c>
      <c r="S195">
        <v>0</v>
      </c>
      <c r="T195">
        <v>0</v>
      </c>
      <c r="U195">
        <v>0</v>
      </c>
      <c r="V195">
        <v>61.12</v>
      </c>
      <c r="W195">
        <v>0</v>
      </c>
      <c r="X195">
        <v>0</v>
      </c>
      <c r="Y195">
        <v>0</v>
      </c>
      <c r="Z195">
        <v>0</v>
      </c>
      <c r="AA195">
        <v>800</v>
      </c>
      <c r="AB195">
        <v>47.1</v>
      </c>
      <c r="AC195">
        <v>37.43</v>
      </c>
      <c r="AD195">
        <v>100</v>
      </c>
      <c r="AE195">
        <v>0</v>
      </c>
      <c r="AF195">
        <v>108</v>
      </c>
      <c r="AG195">
        <v>257.68</v>
      </c>
      <c r="AH195">
        <v>0</v>
      </c>
      <c r="AI195">
        <v>0</v>
      </c>
      <c r="AJ195">
        <v>6.65</v>
      </c>
      <c r="AK195">
        <v>0</v>
      </c>
      <c r="AL195">
        <v>0</v>
      </c>
      <c r="AM195">
        <v>0</v>
      </c>
      <c r="AN195">
        <v>0</v>
      </c>
      <c r="AO195">
        <v>296.94</v>
      </c>
      <c r="AP195">
        <v>50</v>
      </c>
      <c r="AQ195">
        <v>0</v>
      </c>
      <c r="AR195">
        <v>0</v>
      </c>
      <c r="AS195">
        <v>0</v>
      </c>
      <c r="AT195">
        <v>0</v>
      </c>
      <c r="AU195">
        <v>0</v>
      </c>
      <c r="AV195">
        <v>0</v>
      </c>
    </row>
    <row r="196" spans="1:48">
      <c r="A196" t="s">
        <v>84</v>
      </c>
      <c r="B196">
        <v>1</v>
      </c>
      <c r="C196">
        <v>5106</v>
      </c>
      <c r="D196">
        <v>5</v>
      </c>
      <c r="E196" t="s">
        <v>266</v>
      </c>
      <c r="G196">
        <v>0</v>
      </c>
      <c r="H196">
        <v>188.32</v>
      </c>
      <c r="I196">
        <v>0</v>
      </c>
      <c r="J196">
        <v>0</v>
      </c>
      <c r="K196">
        <v>0</v>
      </c>
      <c r="L196">
        <v>218.89</v>
      </c>
      <c r="M196">
        <v>383.96</v>
      </c>
      <c r="N196">
        <v>260</v>
      </c>
      <c r="O196">
        <v>414</v>
      </c>
      <c r="P196">
        <v>212</v>
      </c>
      <c r="Q196">
        <v>230.05</v>
      </c>
      <c r="R196">
        <v>211</v>
      </c>
      <c r="S196">
        <v>238</v>
      </c>
      <c r="T196">
        <v>0</v>
      </c>
      <c r="U196">
        <v>0</v>
      </c>
      <c r="V196">
        <v>297.93</v>
      </c>
      <c r="W196">
        <v>0</v>
      </c>
      <c r="X196">
        <v>163.02000000000001</v>
      </c>
      <c r="Y196">
        <v>209.9</v>
      </c>
      <c r="Z196">
        <v>367.53</v>
      </c>
      <c r="AA196">
        <v>442.31</v>
      </c>
      <c r="AB196">
        <v>0</v>
      </c>
      <c r="AC196">
        <v>919.65</v>
      </c>
      <c r="AD196">
        <v>107.15</v>
      </c>
      <c r="AE196">
        <v>441.7</v>
      </c>
      <c r="AF196">
        <v>205.62</v>
      </c>
      <c r="AG196">
        <v>645.13</v>
      </c>
      <c r="AH196">
        <v>0</v>
      </c>
      <c r="AI196">
        <v>0</v>
      </c>
      <c r="AJ196">
        <v>402.6</v>
      </c>
      <c r="AK196">
        <v>664.35</v>
      </c>
      <c r="AL196">
        <v>59.72</v>
      </c>
      <c r="AM196">
        <v>82.28</v>
      </c>
      <c r="AN196">
        <v>454.69</v>
      </c>
      <c r="AO196">
        <v>353.6</v>
      </c>
      <c r="AP196">
        <v>197.54</v>
      </c>
      <c r="AQ196">
        <v>304.57</v>
      </c>
      <c r="AR196">
        <v>0</v>
      </c>
      <c r="AS196">
        <v>0</v>
      </c>
      <c r="AT196">
        <v>0</v>
      </c>
      <c r="AU196">
        <v>0</v>
      </c>
      <c r="AV196">
        <v>0</v>
      </c>
    </row>
    <row r="197" spans="1:48">
      <c r="A197" t="s">
        <v>84</v>
      </c>
      <c r="B197">
        <v>1</v>
      </c>
      <c r="C197">
        <v>5110</v>
      </c>
      <c r="D197">
        <v>5</v>
      </c>
      <c r="E197" t="s">
        <v>267</v>
      </c>
      <c r="G197">
        <v>0</v>
      </c>
      <c r="H197">
        <v>1654.72</v>
      </c>
      <c r="I197">
        <v>0</v>
      </c>
      <c r="J197">
        <v>0</v>
      </c>
      <c r="K197">
        <v>0</v>
      </c>
      <c r="L197">
        <v>0</v>
      </c>
      <c r="M197">
        <v>0</v>
      </c>
      <c r="N197">
        <v>0</v>
      </c>
      <c r="O197">
        <v>0</v>
      </c>
      <c r="P197">
        <v>0</v>
      </c>
      <c r="Q197">
        <v>0</v>
      </c>
      <c r="R197">
        <v>0</v>
      </c>
      <c r="S197">
        <v>0</v>
      </c>
      <c r="T197">
        <v>0</v>
      </c>
      <c r="U197">
        <v>0</v>
      </c>
      <c r="V197">
        <v>401</v>
      </c>
      <c r="W197">
        <v>0</v>
      </c>
      <c r="X197">
        <v>0</v>
      </c>
      <c r="Y197">
        <v>0</v>
      </c>
      <c r="Z197">
        <v>0</v>
      </c>
      <c r="AA197">
        <v>0</v>
      </c>
      <c r="AB197">
        <v>0</v>
      </c>
      <c r="AC197">
        <v>0</v>
      </c>
      <c r="AD197">
        <v>325</v>
      </c>
      <c r="AE197">
        <v>0</v>
      </c>
      <c r="AF197">
        <v>0</v>
      </c>
      <c r="AG197">
        <v>0</v>
      </c>
      <c r="AH197">
        <v>0</v>
      </c>
      <c r="AI197">
        <v>0</v>
      </c>
      <c r="AJ197">
        <v>642.84</v>
      </c>
      <c r="AK197">
        <v>745.58</v>
      </c>
      <c r="AL197">
        <v>0</v>
      </c>
      <c r="AM197">
        <v>0</v>
      </c>
      <c r="AN197">
        <v>0</v>
      </c>
      <c r="AO197">
        <v>0</v>
      </c>
      <c r="AP197">
        <v>0</v>
      </c>
      <c r="AQ197">
        <v>0</v>
      </c>
      <c r="AR197">
        <v>0</v>
      </c>
      <c r="AS197">
        <v>0</v>
      </c>
      <c r="AT197">
        <v>0</v>
      </c>
      <c r="AU197">
        <v>0</v>
      </c>
      <c r="AV197">
        <v>0</v>
      </c>
    </row>
    <row r="198" spans="1:48">
      <c r="A198" t="s">
        <v>84</v>
      </c>
      <c r="B198">
        <v>1</v>
      </c>
      <c r="C198">
        <v>5111</v>
      </c>
      <c r="D198">
        <v>5</v>
      </c>
      <c r="E198" t="s">
        <v>268</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row>
    <row r="199" spans="1:48">
      <c r="A199" t="s">
        <v>84</v>
      </c>
      <c r="B199">
        <v>1</v>
      </c>
      <c r="C199">
        <v>5115</v>
      </c>
      <c r="D199">
        <v>5</v>
      </c>
      <c r="E199" t="s">
        <v>269</v>
      </c>
      <c r="G199">
        <v>0</v>
      </c>
      <c r="H199">
        <v>0</v>
      </c>
      <c r="I199">
        <v>0</v>
      </c>
      <c r="J199">
        <v>0</v>
      </c>
      <c r="K199">
        <v>2537.7199999999998</v>
      </c>
      <c r="L199">
        <v>478.22</v>
      </c>
      <c r="M199">
        <v>0</v>
      </c>
      <c r="N199">
        <v>0</v>
      </c>
      <c r="O199">
        <v>0</v>
      </c>
      <c r="P199">
        <v>0</v>
      </c>
      <c r="Q199">
        <v>0</v>
      </c>
      <c r="R199">
        <v>0</v>
      </c>
      <c r="S199">
        <v>0</v>
      </c>
      <c r="T199">
        <v>0</v>
      </c>
      <c r="U199">
        <v>0</v>
      </c>
      <c r="V199">
        <v>0</v>
      </c>
      <c r="W199">
        <v>0</v>
      </c>
      <c r="X199">
        <v>0</v>
      </c>
      <c r="Y199">
        <v>0</v>
      </c>
      <c r="Z199">
        <v>742.55</v>
      </c>
      <c r="AA199">
        <v>0</v>
      </c>
      <c r="AB199">
        <v>0</v>
      </c>
      <c r="AC199">
        <v>3067.59</v>
      </c>
      <c r="AD199">
        <v>15.44</v>
      </c>
      <c r="AE199">
        <v>0</v>
      </c>
      <c r="AF199">
        <v>0</v>
      </c>
      <c r="AG199">
        <v>0</v>
      </c>
      <c r="AH199">
        <v>0</v>
      </c>
      <c r="AI199">
        <v>0</v>
      </c>
      <c r="AJ199">
        <v>0</v>
      </c>
      <c r="AK199">
        <v>0</v>
      </c>
      <c r="AL199">
        <v>0</v>
      </c>
      <c r="AM199">
        <v>549.79999999999995</v>
      </c>
      <c r="AN199">
        <v>183.25</v>
      </c>
      <c r="AO199">
        <v>0</v>
      </c>
      <c r="AP199">
        <v>0</v>
      </c>
      <c r="AQ199">
        <v>0</v>
      </c>
      <c r="AR199">
        <v>0</v>
      </c>
      <c r="AS199">
        <v>0</v>
      </c>
      <c r="AT199">
        <v>0</v>
      </c>
      <c r="AU199">
        <v>0</v>
      </c>
      <c r="AV199">
        <v>0</v>
      </c>
    </row>
    <row r="200" spans="1:48">
      <c r="A200" t="s">
        <v>84</v>
      </c>
      <c r="B200">
        <v>1</v>
      </c>
      <c r="C200">
        <v>5117</v>
      </c>
      <c r="D200">
        <v>5</v>
      </c>
      <c r="E200" t="s">
        <v>270</v>
      </c>
      <c r="G200">
        <v>0</v>
      </c>
      <c r="H200">
        <v>875</v>
      </c>
      <c r="I200">
        <v>1200</v>
      </c>
      <c r="J200">
        <v>0</v>
      </c>
      <c r="K200">
        <v>0</v>
      </c>
      <c r="L200">
        <v>400</v>
      </c>
      <c r="M200">
        <v>200</v>
      </c>
      <c r="N200">
        <v>0</v>
      </c>
      <c r="O200">
        <v>0</v>
      </c>
      <c r="P200">
        <v>0</v>
      </c>
      <c r="Q200">
        <v>0</v>
      </c>
      <c r="R200">
        <v>0</v>
      </c>
      <c r="S200">
        <v>34.51</v>
      </c>
      <c r="T200">
        <v>0</v>
      </c>
      <c r="U200">
        <v>0</v>
      </c>
      <c r="V200">
        <v>2100</v>
      </c>
      <c r="W200">
        <v>0</v>
      </c>
      <c r="X200">
        <v>0</v>
      </c>
      <c r="Y200">
        <v>0</v>
      </c>
      <c r="Z200">
        <v>0</v>
      </c>
      <c r="AA200">
        <v>0</v>
      </c>
      <c r="AB200">
        <v>0</v>
      </c>
      <c r="AC200">
        <v>0</v>
      </c>
      <c r="AD200">
        <v>0</v>
      </c>
      <c r="AE200">
        <v>0</v>
      </c>
      <c r="AF200">
        <v>0</v>
      </c>
      <c r="AG200">
        <v>0</v>
      </c>
      <c r="AH200">
        <v>0</v>
      </c>
      <c r="AI200">
        <v>0</v>
      </c>
      <c r="AJ200">
        <v>0</v>
      </c>
      <c r="AK200">
        <v>50.75</v>
      </c>
      <c r="AL200">
        <v>0</v>
      </c>
      <c r="AM200">
        <v>38.770000000000003</v>
      </c>
      <c r="AN200">
        <v>0</v>
      </c>
      <c r="AO200">
        <v>0</v>
      </c>
      <c r="AP200">
        <v>0</v>
      </c>
      <c r="AQ200">
        <v>0</v>
      </c>
      <c r="AR200">
        <v>0</v>
      </c>
      <c r="AS200">
        <v>0</v>
      </c>
      <c r="AT200">
        <v>0</v>
      </c>
      <c r="AU200">
        <v>0</v>
      </c>
      <c r="AV200">
        <v>0</v>
      </c>
    </row>
    <row r="201" spans="1:48">
      <c r="A201" t="s">
        <v>84</v>
      </c>
      <c r="B201">
        <v>1</v>
      </c>
      <c r="C201">
        <v>5118</v>
      </c>
      <c r="D201">
        <v>5</v>
      </c>
      <c r="E201" t="s">
        <v>620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95.69</v>
      </c>
      <c r="AO201">
        <v>88.32</v>
      </c>
      <c r="AP201">
        <v>0</v>
      </c>
      <c r="AQ201">
        <v>0</v>
      </c>
      <c r="AR201">
        <v>0</v>
      </c>
      <c r="AS201">
        <v>0</v>
      </c>
      <c r="AT201">
        <v>0</v>
      </c>
      <c r="AU201">
        <v>0</v>
      </c>
      <c r="AV201">
        <v>0</v>
      </c>
    </row>
    <row r="202" spans="1:48">
      <c r="A202" t="s">
        <v>84</v>
      </c>
      <c r="B202">
        <v>1</v>
      </c>
      <c r="C202">
        <v>5120</v>
      </c>
      <c r="D202">
        <v>5</v>
      </c>
      <c r="E202" t="s">
        <v>271</v>
      </c>
      <c r="G202">
        <v>0</v>
      </c>
      <c r="H202">
        <v>0</v>
      </c>
      <c r="I202">
        <v>0</v>
      </c>
      <c r="J202">
        <v>0</v>
      </c>
      <c r="K202">
        <v>0</v>
      </c>
      <c r="L202">
        <v>0</v>
      </c>
      <c r="M202">
        <v>0</v>
      </c>
      <c r="N202">
        <v>0</v>
      </c>
      <c r="O202">
        <v>0</v>
      </c>
      <c r="P202">
        <v>0</v>
      </c>
      <c r="Q202">
        <v>0</v>
      </c>
      <c r="R202">
        <v>489.74</v>
      </c>
      <c r="S202">
        <v>-39.64</v>
      </c>
      <c r="T202">
        <v>0</v>
      </c>
      <c r="U202">
        <v>0</v>
      </c>
      <c r="V202">
        <v>0</v>
      </c>
      <c r="W202">
        <v>0</v>
      </c>
      <c r="X202">
        <v>0</v>
      </c>
      <c r="Y202">
        <v>0</v>
      </c>
      <c r="Z202">
        <v>0</v>
      </c>
      <c r="AA202">
        <v>0</v>
      </c>
      <c r="AB202">
        <v>0</v>
      </c>
      <c r="AC202">
        <v>0</v>
      </c>
      <c r="AD202">
        <v>0</v>
      </c>
      <c r="AE202">
        <v>620.87</v>
      </c>
      <c r="AF202">
        <v>0</v>
      </c>
      <c r="AG202">
        <v>1121.01</v>
      </c>
      <c r="AH202">
        <v>0</v>
      </c>
      <c r="AI202">
        <v>0</v>
      </c>
      <c r="AJ202">
        <v>0</v>
      </c>
      <c r="AK202">
        <v>0</v>
      </c>
      <c r="AL202">
        <v>0</v>
      </c>
      <c r="AM202">
        <v>0</v>
      </c>
      <c r="AN202">
        <v>0</v>
      </c>
      <c r="AO202">
        <v>0</v>
      </c>
      <c r="AP202">
        <v>617.62</v>
      </c>
      <c r="AQ202">
        <v>0</v>
      </c>
      <c r="AR202">
        <v>0</v>
      </c>
      <c r="AS202">
        <v>0</v>
      </c>
      <c r="AT202">
        <v>0</v>
      </c>
      <c r="AU202">
        <v>0</v>
      </c>
      <c r="AV202">
        <v>0</v>
      </c>
    </row>
    <row r="203" spans="1:48">
      <c r="A203" t="s">
        <v>84</v>
      </c>
      <c r="B203">
        <v>1</v>
      </c>
      <c r="C203">
        <v>5200</v>
      </c>
      <c r="D203">
        <v>5</v>
      </c>
      <c r="E203" t="s">
        <v>272</v>
      </c>
      <c r="G203">
        <v>0</v>
      </c>
      <c r="H203">
        <v>150.1</v>
      </c>
      <c r="I203">
        <v>162.97999999999999</v>
      </c>
      <c r="J203">
        <v>186</v>
      </c>
      <c r="K203">
        <v>163.05000000000001</v>
      </c>
      <c r="L203">
        <v>159.94999999999999</v>
      </c>
      <c r="M203">
        <v>168.36</v>
      </c>
      <c r="N203">
        <v>150</v>
      </c>
      <c r="O203">
        <v>162.96</v>
      </c>
      <c r="P203">
        <v>210</v>
      </c>
      <c r="Q203">
        <v>163.24</v>
      </c>
      <c r="R203">
        <v>150</v>
      </c>
      <c r="S203">
        <v>163.43</v>
      </c>
      <c r="T203">
        <v>0</v>
      </c>
      <c r="U203">
        <v>0</v>
      </c>
      <c r="V203">
        <v>150</v>
      </c>
      <c r="W203">
        <v>150</v>
      </c>
      <c r="X203">
        <v>170</v>
      </c>
      <c r="Y203">
        <v>233.94</v>
      </c>
      <c r="Z203">
        <v>178.01</v>
      </c>
      <c r="AA203">
        <v>234.16</v>
      </c>
      <c r="AB203">
        <v>201.44</v>
      </c>
      <c r="AC203">
        <v>267.3</v>
      </c>
      <c r="AD203">
        <v>132.66</v>
      </c>
      <c r="AE203">
        <v>59.92</v>
      </c>
      <c r="AF203">
        <v>170</v>
      </c>
      <c r="AG203">
        <v>170</v>
      </c>
      <c r="AH203">
        <v>0</v>
      </c>
      <c r="AI203">
        <v>0</v>
      </c>
      <c r="AJ203">
        <v>182.1</v>
      </c>
      <c r="AK203">
        <v>179.95</v>
      </c>
      <c r="AL203">
        <v>192.93</v>
      </c>
      <c r="AM203">
        <v>241.95</v>
      </c>
      <c r="AN203">
        <v>343.03</v>
      </c>
      <c r="AO203">
        <v>179.95</v>
      </c>
      <c r="AP203">
        <v>704.95</v>
      </c>
      <c r="AQ203">
        <v>140</v>
      </c>
      <c r="AR203">
        <v>0</v>
      </c>
      <c r="AS203">
        <v>0</v>
      </c>
      <c r="AT203">
        <v>0</v>
      </c>
      <c r="AU203">
        <v>0</v>
      </c>
      <c r="AV203">
        <v>0</v>
      </c>
    </row>
    <row r="204" spans="1:48">
      <c r="A204" t="s">
        <v>84</v>
      </c>
      <c r="B204">
        <v>1</v>
      </c>
      <c r="C204">
        <v>5201</v>
      </c>
      <c r="D204">
        <v>5</v>
      </c>
      <c r="E204" t="s">
        <v>273</v>
      </c>
      <c r="G204">
        <v>0</v>
      </c>
      <c r="H204">
        <v>606.75</v>
      </c>
      <c r="I204">
        <v>514.79</v>
      </c>
      <c r="J204">
        <v>583.66</v>
      </c>
      <c r="K204">
        <v>736.9</v>
      </c>
      <c r="L204">
        <v>1129.98</v>
      </c>
      <c r="M204">
        <v>1402.68</v>
      </c>
      <c r="N204">
        <v>1833.82</v>
      </c>
      <c r="O204">
        <v>1040.1500000000001</v>
      </c>
      <c r="P204">
        <v>957.38</v>
      </c>
      <c r="Q204">
        <v>1376.66</v>
      </c>
      <c r="R204">
        <v>1102.9100000000001</v>
      </c>
      <c r="S204">
        <v>1261.26</v>
      </c>
      <c r="T204">
        <v>0</v>
      </c>
      <c r="U204">
        <v>0</v>
      </c>
      <c r="V204">
        <v>876.21</v>
      </c>
      <c r="W204">
        <v>802.51</v>
      </c>
      <c r="X204">
        <v>855.08</v>
      </c>
      <c r="Y204">
        <v>992.14</v>
      </c>
      <c r="Z204">
        <v>533.83000000000004</v>
      </c>
      <c r="AA204">
        <v>1665.54</v>
      </c>
      <c r="AB204">
        <v>434.57</v>
      </c>
      <c r="AC204">
        <v>2792.99</v>
      </c>
      <c r="AD204">
        <v>542.08000000000004</v>
      </c>
      <c r="AE204">
        <v>1274.33</v>
      </c>
      <c r="AF204">
        <v>485.4</v>
      </c>
      <c r="AG204">
        <v>1232.3900000000001</v>
      </c>
      <c r="AH204">
        <v>0</v>
      </c>
      <c r="AI204">
        <v>0</v>
      </c>
      <c r="AJ204">
        <v>1215.8399999999999</v>
      </c>
      <c r="AK204">
        <v>1078.3599999999999</v>
      </c>
      <c r="AL204">
        <v>597.73</v>
      </c>
      <c r="AM204">
        <v>1239.6199999999999</v>
      </c>
      <c r="AN204">
        <v>681.18</v>
      </c>
      <c r="AO204">
        <v>1662.18</v>
      </c>
      <c r="AP204">
        <v>1622.83</v>
      </c>
      <c r="AQ204">
        <v>472.32</v>
      </c>
      <c r="AR204">
        <v>0</v>
      </c>
      <c r="AS204">
        <v>0</v>
      </c>
      <c r="AT204">
        <v>0</v>
      </c>
      <c r="AU204">
        <v>0</v>
      </c>
      <c r="AV204">
        <v>0</v>
      </c>
    </row>
    <row r="205" spans="1:48">
      <c r="A205" t="s">
        <v>84</v>
      </c>
      <c r="B205">
        <v>1</v>
      </c>
      <c r="C205">
        <v>5202</v>
      </c>
      <c r="D205">
        <v>5</v>
      </c>
      <c r="E205" t="s">
        <v>274</v>
      </c>
      <c r="G205">
        <v>0</v>
      </c>
      <c r="H205">
        <v>18.73</v>
      </c>
      <c r="I205">
        <v>-6.82</v>
      </c>
      <c r="J205">
        <v>-5.04</v>
      </c>
      <c r="K205">
        <v>-8.1</v>
      </c>
      <c r="L205">
        <v>-52.46</v>
      </c>
      <c r="M205">
        <v>-4.2300000000000004</v>
      </c>
      <c r="N205">
        <v>-0.18</v>
      </c>
      <c r="O205">
        <v>72.44</v>
      </c>
      <c r="P205">
        <v>-39.56</v>
      </c>
      <c r="Q205">
        <v>-11.24</v>
      </c>
      <c r="R205">
        <v>-51.13</v>
      </c>
      <c r="S205">
        <v>15.09</v>
      </c>
      <c r="T205">
        <v>0</v>
      </c>
      <c r="U205">
        <v>0</v>
      </c>
      <c r="V205">
        <v>49.95</v>
      </c>
      <c r="W205">
        <v>40.130000000000003</v>
      </c>
      <c r="X205">
        <v>5.39</v>
      </c>
      <c r="Y205">
        <v>0.38</v>
      </c>
      <c r="Z205">
        <v>0</v>
      </c>
      <c r="AA205">
        <v>16.989999999999998</v>
      </c>
      <c r="AB205">
        <v>42.73</v>
      </c>
      <c r="AC205">
        <v>38.380000000000003</v>
      </c>
      <c r="AD205">
        <v>-72.7</v>
      </c>
      <c r="AE205">
        <v>-2.12</v>
      </c>
      <c r="AF205">
        <v>-107.64</v>
      </c>
      <c r="AG205">
        <v>94.62</v>
      </c>
      <c r="AH205">
        <v>0</v>
      </c>
      <c r="AI205">
        <v>0</v>
      </c>
      <c r="AJ205">
        <v>-29.53</v>
      </c>
      <c r="AK205">
        <v>20.39</v>
      </c>
      <c r="AL205">
        <v>-4.4000000000000004</v>
      </c>
      <c r="AM205">
        <v>25.65</v>
      </c>
      <c r="AN205">
        <v>-38.08</v>
      </c>
      <c r="AO205">
        <v>-20.21</v>
      </c>
      <c r="AP205">
        <v>-35.299999999999997</v>
      </c>
      <c r="AQ205">
        <v>0</v>
      </c>
      <c r="AR205">
        <v>0</v>
      </c>
      <c r="AS205">
        <v>0</v>
      </c>
      <c r="AT205">
        <v>0</v>
      </c>
      <c r="AU205">
        <v>0</v>
      </c>
      <c r="AV205">
        <v>0</v>
      </c>
    </row>
    <row r="206" spans="1:48">
      <c r="A206" t="s">
        <v>84</v>
      </c>
      <c r="B206">
        <v>1</v>
      </c>
      <c r="C206">
        <v>5205</v>
      </c>
      <c r="D206">
        <v>5</v>
      </c>
      <c r="E206" t="s">
        <v>275</v>
      </c>
      <c r="G206">
        <v>0</v>
      </c>
      <c r="H206">
        <v>33.75</v>
      </c>
      <c r="I206">
        <v>0</v>
      </c>
      <c r="J206">
        <v>53.76</v>
      </c>
      <c r="K206">
        <v>0</v>
      </c>
      <c r="L206">
        <v>0</v>
      </c>
      <c r="M206">
        <v>671.47</v>
      </c>
      <c r="N206">
        <v>0</v>
      </c>
      <c r="O206">
        <v>-335.43</v>
      </c>
      <c r="P206">
        <v>0</v>
      </c>
      <c r="Q206">
        <v>14.54</v>
      </c>
      <c r="R206">
        <v>0</v>
      </c>
      <c r="S206">
        <v>0</v>
      </c>
      <c r="T206">
        <v>0</v>
      </c>
      <c r="U206">
        <v>0</v>
      </c>
      <c r="V206">
        <v>118.45</v>
      </c>
      <c r="W206">
        <v>68.680000000000007</v>
      </c>
      <c r="X206">
        <v>129.56</v>
      </c>
      <c r="Y206">
        <v>0</v>
      </c>
      <c r="Z206">
        <v>0</v>
      </c>
      <c r="AA206">
        <v>0</v>
      </c>
      <c r="AB206">
        <v>31.58</v>
      </c>
      <c r="AC206">
        <v>61.64</v>
      </c>
      <c r="AD206">
        <v>8.85</v>
      </c>
      <c r="AE206">
        <v>26.11</v>
      </c>
      <c r="AF206">
        <v>59.94</v>
      </c>
      <c r="AG206">
        <v>119.8</v>
      </c>
      <c r="AH206">
        <v>0</v>
      </c>
      <c r="AI206">
        <v>0</v>
      </c>
      <c r="AJ206">
        <v>0</v>
      </c>
      <c r="AK206">
        <v>0</v>
      </c>
      <c r="AL206">
        <v>0.13</v>
      </c>
      <c r="AM206">
        <v>1.01</v>
      </c>
      <c r="AN206">
        <v>5.41</v>
      </c>
      <c r="AO206">
        <v>0.34</v>
      </c>
      <c r="AP206">
        <v>0.92</v>
      </c>
      <c r="AQ206">
        <v>0</v>
      </c>
      <c r="AR206">
        <v>0</v>
      </c>
      <c r="AS206">
        <v>0</v>
      </c>
      <c r="AT206">
        <v>0</v>
      </c>
      <c r="AU206">
        <v>0</v>
      </c>
      <c r="AV206">
        <v>0</v>
      </c>
    </row>
    <row r="207" spans="1:48">
      <c r="A207" t="s">
        <v>84</v>
      </c>
      <c r="B207">
        <v>1</v>
      </c>
      <c r="C207">
        <v>5210</v>
      </c>
      <c r="D207">
        <v>5</v>
      </c>
      <c r="E207" t="s">
        <v>276</v>
      </c>
      <c r="G207">
        <v>0</v>
      </c>
      <c r="H207">
        <v>0</v>
      </c>
      <c r="I207">
        <v>0</v>
      </c>
      <c r="J207">
        <v>0</v>
      </c>
      <c r="K207">
        <v>0</v>
      </c>
      <c r="L207">
        <v>0</v>
      </c>
      <c r="M207">
        <v>0</v>
      </c>
      <c r="N207">
        <v>0</v>
      </c>
      <c r="O207">
        <v>0</v>
      </c>
      <c r="P207">
        <v>0</v>
      </c>
      <c r="Q207">
        <v>1067.52</v>
      </c>
      <c r="R207">
        <v>1234.93</v>
      </c>
      <c r="S207">
        <v>454.17</v>
      </c>
      <c r="T207">
        <v>0</v>
      </c>
      <c r="U207">
        <v>0</v>
      </c>
      <c r="V207">
        <v>0</v>
      </c>
      <c r="W207">
        <v>0</v>
      </c>
      <c r="X207">
        <v>582.51</v>
      </c>
      <c r="Y207">
        <v>-140.85</v>
      </c>
      <c r="Z207">
        <v>0</v>
      </c>
      <c r="AA207">
        <v>0</v>
      </c>
      <c r="AB207">
        <v>0</v>
      </c>
      <c r="AC207">
        <v>0</v>
      </c>
      <c r="AD207">
        <v>0</v>
      </c>
      <c r="AE207">
        <v>1096.26</v>
      </c>
      <c r="AF207">
        <v>2108.17</v>
      </c>
      <c r="AG207">
        <v>0</v>
      </c>
      <c r="AH207">
        <v>0</v>
      </c>
      <c r="AI207">
        <v>0</v>
      </c>
      <c r="AJ207">
        <v>0</v>
      </c>
      <c r="AK207">
        <v>0</v>
      </c>
      <c r="AL207">
        <v>0</v>
      </c>
      <c r="AM207">
        <v>0</v>
      </c>
      <c r="AN207">
        <v>0</v>
      </c>
      <c r="AO207">
        <v>0</v>
      </c>
      <c r="AP207">
        <v>0</v>
      </c>
      <c r="AQ207">
        <v>0</v>
      </c>
      <c r="AR207">
        <v>0</v>
      </c>
      <c r="AS207">
        <v>0</v>
      </c>
      <c r="AT207">
        <v>0</v>
      </c>
      <c r="AU207">
        <v>0</v>
      </c>
      <c r="AV207">
        <v>0</v>
      </c>
    </row>
    <row r="208" spans="1:48">
      <c r="A208" t="s">
        <v>84</v>
      </c>
      <c r="B208">
        <v>1</v>
      </c>
      <c r="C208">
        <v>5211</v>
      </c>
      <c r="D208">
        <v>5</v>
      </c>
      <c r="E208" t="s">
        <v>204</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row>
    <row r="209" spans="1:48">
      <c r="A209" t="s">
        <v>84</v>
      </c>
      <c r="B209">
        <v>1</v>
      </c>
      <c r="C209">
        <v>5212</v>
      </c>
      <c r="D209">
        <v>5</v>
      </c>
      <c r="E209" t="s">
        <v>277</v>
      </c>
      <c r="G209">
        <v>0</v>
      </c>
      <c r="H209">
        <v>0</v>
      </c>
      <c r="I209">
        <v>0</v>
      </c>
      <c r="J209">
        <v>0</v>
      </c>
      <c r="K209">
        <v>0</v>
      </c>
      <c r="L209">
        <v>16039.01</v>
      </c>
      <c r="M209">
        <v>3794.17</v>
      </c>
      <c r="N209">
        <v>0</v>
      </c>
      <c r="O209">
        <v>0</v>
      </c>
      <c r="P209">
        <v>0</v>
      </c>
      <c r="Q209">
        <v>0</v>
      </c>
      <c r="R209">
        <v>0</v>
      </c>
      <c r="S209">
        <v>0</v>
      </c>
      <c r="T209">
        <v>0</v>
      </c>
      <c r="U209">
        <v>0</v>
      </c>
      <c r="V209">
        <v>0</v>
      </c>
      <c r="W209">
        <v>0</v>
      </c>
      <c r="X209">
        <v>0</v>
      </c>
      <c r="Y209">
        <v>0</v>
      </c>
      <c r="Z209">
        <v>16297.71</v>
      </c>
      <c r="AA209">
        <v>1810.86</v>
      </c>
      <c r="AB209">
        <v>0</v>
      </c>
      <c r="AC209">
        <v>0</v>
      </c>
      <c r="AD209">
        <v>0</v>
      </c>
      <c r="AE209">
        <v>0</v>
      </c>
      <c r="AF209">
        <v>0</v>
      </c>
      <c r="AG209">
        <v>0</v>
      </c>
      <c r="AH209">
        <v>0</v>
      </c>
      <c r="AI209">
        <v>0</v>
      </c>
      <c r="AJ209">
        <v>0</v>
      </c>
      <c r="AK209">
        <v>0</v>
      </c>
      <c r="AL209">
        <v>0</v>
      </c>
      <c r="AM209">
        <v>16297.71</v>
      </c>
      <c r="AN209">
        <v>1810.86</v>
      </c>
      <c r="AO209">
        <v>0</v>
      </c>
      <c r="AP209">
        <v>0</v>
      </c>
      <c r="AQ209">
        <v>0</v>
      </c>
      <c r="AR209">
        <v>0</v>
      </c>
      <c r="AS209">
        <v>0</v>
      </c>
      <c r="AT209">
        <v>0</v>
      </c>
      <c r="AU209">
        <v>0</v>
      </c>
      <c r="AV209">
        <v>0</v>
      </c>
    </row>
    <row r="210" spans="1:48">
      <c r="A210" t="s">
        <v>84</v>
      </c>
      <c r="B210">
        <v>1</v>
      </c>
      <c r="C210">
        <v>5213</v>
      </c>
      <c r="D210">
        <v>5</v>
      </c>
      <c r="E210" t="s">
        <v>204</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row>
    <row r="211" spans="1:48">
      <c r="A211" t="s">
        <v>84</v>
      </c>
      <c r="B211">
        <v>1</v>
      </c>
      <c r="C211">
        <v>5215</v>
      </c>
      <c r="D211">
        <v>5</v>
      </c>
      <c r="E211" t="s">
        <v>278</v>
      </c>
      <c r="G211">
        <v>0</v>
      </c>
      <c r="H211">
        <v>0</v>
      </c>
      <c r="I211">
        <v>0</v>
      </c>
      <c r="J211">
        <v>5000</v>
      </c>
      <c r="K211">
        <v>0</v>
      </c>
      <c r="L211">
        <v>807.13</v>
      </c>
      <c r="M211">
        <v>3200</v>
      </c>
      <c r="N211">
        <v>-3.46</v>
      </c>
      <c r="O211">
        <v>0</v>
      </c>
      <c r="P211">
        <v>0</v>
      </c>
      <c r="Q211">
        <v>3000</v>
      </c>
      <c r="R211">
        <v>0</v>
      </c>
      <c r="S211">
        <v>28247.96</v>
      </c>
      <c r="T211">
        <v>0</v>
      </c>
      <c r="U211">
        <v>0</v>
      </c>
      <c r="V211">
        <v>0</v>
      </c>
      <c r="W211">
        <v>0</v>
      </c>
      <c r="X211">
        <v>4000</v>
      </c>
      <c r="Y211">
        <v>0</v>
      </c>
      <c r="Z211">
        <v>14500</v>
      </c>
      <c r="AA211">
        <v>20.56</v>
      </c>
      <c r="AB211">
        <v>828.57</v>
      </c>
      <c r="AC211">
        <v>0</v>
      </c>
      <c r="AD211">
        <v>19484.310000000001</v>
      </c>
      <c r="AE211">
        <v>0</v>
      </c>
      <c r="AF211">
        <v>5000</v>
      </c>
      <c r="AG211">
        <v>7393.89</v>
      </c>
      <c r="AH211">
        <v>0</v>
      </c>
      <c r="AI211">
        <v>0</v>
      </c>
      <c r="AJ211">
        <v>111.07</v>
      </c>
      <c r="AK211">
        <v>0</v>
      </c>
      <c r="AL211">
        <v>1454.43</v>
      </c>
      <c r="AM211">
        <v>1853.29</v>
      </c>
      <c r="AN211">
        <v>464.39</v>
      </c>
      <c r="AO211">
        <v>33736.559999999998</v>
      </c>
      <c r="AP211">
        <v>0</v>
      </c>
      <c r="AQ211">
        <v>0</v>
      </c>
      <c r="AR211">
        <v>0</v>
      </c>
      <c r="AS211">
        <v>0</v>
      </c>
      <c r="AT211">
        <v>0</v>
      </c>
      <c r="AU211">
        <v>0</v>
      </c>
      <c r="AV211">
        <v>0</v>
      </c>
    </row>
    <row r="212" spans="1:48">
      <c r="A212" t="s">
        <v>84</v>
      </c>
      <c r="B212">
        <v>1</v>
      </c>
      <c r="C212">
        <v>5216</v>
      </c>
      <c r="D212">
        <v>5</v>
      </c>
      <c r="E212" t="s">
        <v>279</v>
      </c>
      <c r="G212">
        <v>0</v>
      </c>
      <c r="H212">
        <v>0</v>
      </c>
      <c r="I212">
        <v>0</v>
      </c>
      <c r="J212">
        <v>2000</v>
      </c>
      <c r="K212">
        <v>0</v>
      </c>
      <c r="L212">
        <v>0</v>
      </c>
      <c r="M212">
        <v>9950</v>
      </c>
      <c r="N212">
        <v>26.07</v>
      </c>
      <c r="O212">
        <v>0</v>
      </c>
      <c r="P212">
        <v>0</v>
      </c>
      <c r="Q212">
        <v>3000</v>
      </c>
      <c r="R212">
        <v>0</v>
      </c>
      <c r="S212">
        <v>8072.41</v>
      </c>
      <c r="T212">
        <v>0</v>
      </c>
      <c r="U212">
        <v>0</v>
      </c>
      <c r="V212">
        <v>0</v>
      </c>
      <c r="W212">
        <v>0</v>
      </c>
      <c r="X212">
        <v>0</v>
      </c>
      <c r="Y212">
        <v>0</v>
      </c>
      <c r="Z212">
        <v>3400</v>
      </c>
      <c r="AA212">
        <v>-37.67</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row>
    <row r="213" spans="1:48">
      <c r="A213" t="s">
        <v>84</v>
      </c>
      <c r="B213">
        <v>1</v>
      </c>
      <c r="C213">
        <v>5217</v>
      </c>
      <c r="D213">
        <v>5</v>
      </c>
      <c r="E213" t="s">
        <v>280</v>
      </c>
      <c r="G213">
        <v>0</v>
      </c>
      <c r="H213">
        <v>0</v>
      </c>
      <c r="I213">
        <v>0</v>
      </c>
      <c r="J213">
        <v>0</v>
      </c>
      <c r="K213">
        <v>0</v>
      </c>
      <c r="L213">
        <v>0</v>
      </c>
      <c r="M213">
        <v>0</v>
      </c>
      <c r="N213">
        <v>3076.73</v>
      </c>
      <c r="O213">
        <v>0</v>
      </c>
      <c r="P213">
        <v>3955</v>
      </c>
      <c r="Q213">
        <v>0</v>
      </c>
      <c r="R213">
        <v>0</v>
      </c>
      <c r="S213">
        <v>0</v>
      </c>
      <c r="T213">
        <v>0</v>
      </c>
      <c r="U213">
        <v>0</v>
      </c>
      <c r="V213">
        <v>0</v>
      </c>
      <c r="W213">
        <v>3690.7</v>
      </c>
      <c r="X213">
        <v>0</v>
      </c>
      <c r="Y213">
        <v>0</v>
      </c>
      <c r="Z213">
        <v>0</v>
      </c>
      <c r="AA213">
        <v>250</v>
      </c>
      <c r="AB213">
        <v>0</v>
      </c>
      <c r="AC213">
        <v>0</v>
      </c>
      <c r="AD213">
        <v>0</v>
      </c>
      <c r="AE213">
        <v>0</v>
      </c>
      <c r="AF213">
        <v>29.89</v>
      </c>
      <c r="AG213">
        <v>0</v>
      </c>
      <c r="AH213">
        <v>0</v>
      </c>
      <c r="AI213">
        <v>0</v>
      </c>
      <c r="AJ213">
        <v>212.5</v>
      </c>
      <c r="AK213">
        <v>0</v>
      </c>
      <c r="AL213">
        <v>0</v>
      </c>
      <c r="AM213">
        <v>0</v>
      </c>
      <c r="AN213">
        <v>60</v>
      </c>
      <c r="AO213">
        <v>0</v>
      </c>
      <c r="AP213">
        <v>0</v>
      </c>
      <c r="AQ213">
        <v>0</v>
      </c>
      <c r="AR213">
        <v>0</v>
      </c>
      <c r="AS213">
        <v>0</v>
      </c>
      <c r="AT213">
        <v>0</v>
      </c>
      <c r="AU213">
        <v>0</v>
      </c>
      <c r="AV213">
        <v>0</v>
      </c>
    </row>
    <row r="214" spans="1:48">
      <c r="A214" t="s">
        <v>84</v>
      </c>
      <c r="B214">
        <v>1</v>
      </c>
      <c r="C214">
        <v>5218</v>
      </c>
      <c r="D214">
        <v>5</v>
      </c>
      <c r="E214" t="s">
        <v>281</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row>
    <row r="215" spans="1:48">
      <c r="A215" t="s">
        <v>84</v>
      </c>
      <c r="B215">
        <v>1</v>
      </c>
      <c r="C215">
        <v>5219</v>
      </c>
      <c r="D215">
        <v>5</v>
      </c>
      <c r="E215" t="s">
        <v>600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row>
    <row r="216" spans="1:48">
      <c r="A216" t="s">
        <v>84</v>
      </c>
      <c r="B216">
        <v>1</v>
      </c>
      <c r="C216">
        <v>5220</v>
      </c>
      <c r="D216">
        <v>5</v>
      </c>
      <c r="E216" t="s">
        <v>282</v>
      </c>
      <c r="G216">
        <v>0</v>
      </c>
      <c r="H216">
        <v>19.68</v>
      </c>
      <c r="I216">
        <v>48.35</v>
      </c>
      <c r="J216">
        <v>44.57</v>
      </c>
      <c r="K216">
        <v>11.57</v>
      </c>
      <c r="L216">
        <v>0</v>
      </c>
      <c r="M216">
        <v>47.56</v>
      </c>
      <c r="N216">
        <v>17.55</v>
      </c>
      <c r="O216">
        <v>98.77</v>
      </c>
      <c r="P216">
        <v>10</v>
      </c>
      <c r="Q216">
        <v>107.47</v>
      </c>
      <c r="R216">
        <v>34.53</v>
      </c>
      <c r="S216">
        <v>112.1</v>
      </c>
      <c r="T216">
        <v>0</v>
      </c>
      <c r="U216">
        <v>0</v>
      </c>
      <c r="V216">
        <v>50.24</v>
      </c>
      <c r="W216">
        <v>78.03</v>
      </c>
      <c r="X216">
        <v>402.92</v>
      </c>
      <c r="Y216">
        <v>233.54</v>
      </c>
      <c r="Z216">
        <v>321.3</v>
      </c>
      <c r="AA216">
        <v>460.12</v>
      </c>
      <c r="AB216">
        <v>116.2</v>
      </c>
      <c r="AC216">
        <v>-204.54</v>
      </c>
      <c r="AD216">
        <v>-4.47</v>
      </c>
      <c r="AE216">
        <v>26.66</v>
      </c>
      <c r="AF216">
        <v>22</v>
      </c>
      <c r="AG216">
        <v>169.87</v>
      </c>
      <c r="AH216">
        <v>0</v>
      </c>
      <c r="AI216">
        <v>0</v>
      </c>
      <c r="AJ216">
        <v>0</v>
      </c>
      <c r="AK216">
        <v>140.16999999999999</v>
      </c>
      <c r="AL216">
        <v>19.420000000000002</v>
      </c>
      <c r="AM216">
        <v>11.56</v>
      </c>
      <c r="AN216">
        <v>18.399999999999999</v>
      </c>
      <c r="AO216">
        <v>20</v>
      </c>
      <c r="AP216">
        <v>30</v>
      </c>
      <c r="AQ216">
        <v>0</v>
      </c>
      <c r="AR216">
        <v>0</v>
      </c>
      <c r="AS216">
        <v>0</v>
      </c>
      <c r="AT216">
        <v>0</v>
      </c>
      <c r="AU216">
        <v>0</v>
      </c>
      <c r="AV216">
        <v>0</v>
      </c>
    </row>
    <row r="217" spans="1:48">
      <c r="A217" t="s">
        <v>84</v>
      </c>
      <c r="B217">
        <v>1</v>
      </c>
      <c r="C217">
        <v>5230</v>
      </c>
      <c r="D217">
        <v>5</v>
      </c>
      <c r="E217" t="s">
        <v>283</v>
      </c>
      <c r="G217">
        <v>0</v>
      </c>
      <c r="H217">
        <v>2063.4499999999998</v>
      </c>
      <c r="I217">
        <v>2063.4499999999998</v>
      </c>
      <c r="J217">
        <v>2063.4499999999998</v>
      </c>
      <c r="K217">
        <v>2063.39</v>
      </c>
      <c r="L217">
        <v>2364.11</v>
      </c>
      <c r="M217">
        <v>2364.11</v>
      </c>
      <c r="N217">
        <v>2364.11</v>
      </c>
      <c r="O217">
        <v>2364.11</v>
      </c>
      <c r="P217">
        <v>2364.11</v>
      </c>
      <c r="Q217">
        <v>2364.11</v>
      </c>
      <c r="R217">
        <v>2382.73</v>
      </c>
      <c r="S217">
        <v>2589.16</v>
      </c>
      <c r="T217">
        <v>0</v>
      </c>
      <c r="U217">
        <v>0</v>
      </c>
      <c r="V217">
        <v>2303.7199999999998</v>
      </c>
      <c r="W217">
        <v>2303.7199999999998</v>
      </c>
      <c r="X217">
        <v>2303.7199999999998</v>
      </c>
      <c r="Y217">
        <v>2303.6999999999998</v>
      </c>
      <c r="Z217">
        <v>2003.06</v>
      </c>
      <c r="AA217">
        <v>2003.06</v>
      </c>
      <c r="AB217">
        <v>2003.06</v>
      </c>
      <c r="AC217">
        <v>2402</v>
      </c>
      <c r="AD217">
        <v>2311.2399999999998</v>
      </c>
      <c r="AE217">
        <v>2217.6799999999998</v>
      </c>
      <c r="AF217">
        <v>2327.25</v>
      </c>
      <c r="AG217">
        <v>2327.25</v>
      </c>
      <c r="AH217">
        <v>0</v>
      </c>
      <c r="AI217">
        <v>0</v>
      </c>
      <c r="AJ217">
        <v>2327.2399999999998</v>
      </c>
      <c r="AK217">
        <v>2327.2399999999998</v>
      </c>
      <c r="AL217">
        <v>2327.2399999999998</v>
      </c>
      <c r="AM217">
        <v>2327.2199999999998</v>
      </c>
      <c r="AN217">
        <v>2336.5</v>
      </c>
      <c r="AO217">
        <v>2336.5</v>
      </c>
      <c r="AP217">
        <v>2336.5</v>
      </c>
      <c r="AQ217">
        <v>0</v>
      </c>
      <c r="AR217">
        <v>0</v>
      </c>
      <c r="AS217">
        <v>0</v>
      </c>
      <c r="AT217">
        <v>0</v>
      </c>
      <c r="AU217">
        <v>0</v>
      </c>
      <c r="AV217">
        <v>0</v>
      </c>
    </row>
    <row r="218" spans="1:48">
      <c r="A218" t="s">
        <v>84</v>
      </c>
      <c r="B218">
        <v>1</v>
      </c>
      <c r="C218">
        <v>5300</v>
      </c>
      <c r="D218">
        <v>5</v>
      </c>
      <c r="E218" t="s">
        <v>284</v>
      </c>
      <c r="G218">
        <v>0</v>
      </c>
      <c r="H218">
        <v>0</v>
      </c>
      <c r="I218">
        <v>0</v>
      </c>
      <c r="J218">
        <v>0</v>
      </c>
      <c r="K218">
        <v>0</v>
      </c>
      <c r="L218">
        <v>1206.29</v>
      </c>
      <c r="M218">
        <v>17948.150000000001</v>
      </c>
      <c r="N218">
        <v>389.89</v>
      </c>
      <c r="O218">
        <v>413.42</v>
      </c>
      <c r="P218">
        <v>1126.45</v>
      </c>
      <c r="Q218">
        <v>17152.900000000001</v>
      </c>
      <c r="R218">
        <v>15365.04</v>
      </c>
      <c r="S218">
        <v>491.4</v>
      </c>
      <c r="T218">
        <v>0</v>
      </c>
      <c r="U218">
        <v>0</v>
      </c>
      <c r="V218">
        <v>496.38</v>
      </c>
      <c r="W218">
        <v>217.83</v>
      </c>
      <c r="X218">
        <v>44.44</v>
      </c>
      <c r="Y218">
        <v>0</v>
      </c>
      <c r="Z218">
        <v>238.93</v>
      </c>
      <c r="AA218">
        <v>20520.22</v>
      </c>
      <c r="AB218">
        <v>673.46</v>
      </c>
      <c r="AC218">
        <v>20470.54</v>
      </c>
      <c r="AD218">
        <v>5837.45</v>
      </c>
      <c r="AE218">
        <v>24913.759999999998</v>
      </c>
      <c r="AF218">
        <v>18520.189999999999</v>
      </c>
      <c r="AG218">
        <v>18172.580000000002</v>
      </c>
      <c r="AH218">
        <v>0</v>
      </c>
      <c r="AI218">
        <v>0</v>
      </c>
      <c r="AJ218">
        <v>0</v>
      </c>
      <c r="AK218">
        <v>0</v>
      </c>
      <c r="AL218">
        <v>0</v>
      </c>
      <c r="AM218">
        <v>0</v>
      </c>
      <c r="AN218">
        <v>-169.2</v>
      </c>
      <c r="AO218">
        <v>16792.580000000002</v>
      </c>
      <c r="AP218">
        <v>2461.58</v>
      </c>
      <c r="AQ218">
        <v>50</v>
      </c>
      <c r="AR218">
        <v>0</v>
      </c>
      <c r="AS218">
        <v>0</v>
      </c>
      <c r="AT218">
        <v>0</v>
      </c>
      <c r="AU218">
        <v>0</v>
      </c>
      <c r="AV218">
        <v>0</v>
      </c>
    </row>
    <row r="219" spans="1:48">
      <c r="A219" t="s">
        <v>84</v>
      </c>
      <c r="B219">
        <v>1</v>
      </c>
      <c r="C219">
        <v>5305</v>
      </c>
      <c r="D219">
        <v>5</v>
      </c>
      <c r="E219" t="s">
        <v>285</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row>
    <row r="220" spans="1:48">
      <c r="A220" t="s">
        <v>84</v>
      </c>
      <c r="B220">
        <v>1</v>
      </c>
      <c r="C220">
        <v>5306</v>
      </c>
      <c r="D220">
        <v>5</v>
      </c>
      <c r="E220" t="s">
        <v>286</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row>
    <row r="221" spans="1:48">
      <c r="A221" t="s">
        <v>84</v>
      </c>
      <c r="B221">
        <v>1</v>
      </c>
      <c r="C221">
        <v>5307</v>
      </c>
      <c r="D221">
        <v>5</v>
      </c>
      <c r="E221" t="s">
        <v>285</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row>
    <row r="222" spans="1:48">
      <c r="A222" t="s">
        <v>84</v>
      </c>
      <c r="B222">
        <v>1</v>
      </c>
      <c r="C222">
        <v>5308</v>
      </c>
      <c r="D222">
        <v>5</v>
      </c>
      <c r="E222" t="s">
        <v>285</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row>
    <row r="223" spans="1:48">
      <c r="A223" t="s">
        <v>84</v>
      </c>
      <c r="B223">
        <v>1</v>
      </c>
      <c r="C223">
        <v>5310</v>
      </c>
      <c r="D223">
        <v>5</v>
      </c>
      <c r="E223" t="s">
        <v>287</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row>
    <row r="224" spans="1:48">
      <c r="A224" t="s">
        <v>84</v>
      </c>
      <c r="B224">
        <v>1</v>
      </c>
      <c r="C224">
        <v>5315</v>
      </c>
      <c r="D224">
        <v>5</v>
      </c>
      <c r="E224" t="s">
        <v>288</v>
      </c>
      <c r="G224">
        <v>0</v>
      </c>
      <c r="H224">
        <v>0</v>
      </c>
      <c r="I224">
        <v>0</v>
      </c>
      <c r="J224">
        <v>0</v>
      </c>
      <c r="K224">
        <v>0</v>
      </c>
      <c r="L224">
        <v>279.95999999999998</v>
      </c>
      <c r="M224">
        <v>935.15</v>
      </c>
      <c r="N224">
        <v>0</v>
      </c>
      <c r="O224">
        <v>319.13</v>
      </c>
      <c r="P224">
        <v>0</v>
      </c>
      <c r="Q224">
        <v>0</v>
      </c>
      <c r="R224">
        <v>0</v>
      </c>
      <c r="S224">
        <v>2724.41</v>
      </c>
      <c r="T224">
        <v>0</v>
      </c>
      <c r="U224">
        <v>0</v>
      </c>
      <c r="V224">
        <v>0</v>
      </c>
      <c r="W224">
        <v>0</v>
      </c>
      <c r="X224">
        <v>0</v>
      </c>
      <c r="Y224">
        <v>0</v>
      </c>
      <c r="Z224">
        <v>0</v>
      </c>
      <c r="AA224">
        <v>0</v>
      </c>
      <c r="AB224">
        <v>-68</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row>
    <row r="225" spans="1:48">
      <c r="A225" t="s">
        <v>84</v>
      </c>
      <c r="B225">
        <v>1</v>
      </c>
      <c r="C225">
        <v>5320</v>
      </c>
      <c r="D225">
        <v>5</v>
      </c>
      <c r="E225" t="s">
        <v>289</v>
      </c>
      <c r="G225">
        <v>0</v>
      </c>
      <c r="H225">
        <v>0</v>
      </c>
      <c r="I225">
        <v>0</v>
      </c>
      <c r="J225">
        <v>0</v>
      </c>
      <c r="K225">
        <v>0</v>
      </c>
      <c r="L225">
        <v>0</v>
      </c>
      <c r="M225">
        <v>0</v>
      </c>
      <c r="N225">
        <v>0</v>
      </c>
      <c r="O225">
        <v>157.72999999999999</v>
      </c>
      <c r="P225">
        <v>0</v>
      </c>
      <c r="Q225">
        <v>1156.6500000000001</v>
      </c>
      <c r="R225">
        <v>1273.06</v>
      </c>
      <c r="S225">
        <v>451.12</v>
      </c>
      <c r="T225">
        <v>0</v>
      </c>
      <c r="U225">
        <v>0</v>
      </c>
      <c r="V225">
        <v>0</v>
      </c>
      <c r="W225">
        <v>0</v>
      </c>
      <c r="X225">
        <v>0</v>
      </c>
      <c r="Y225">
        <v>0</v>
      </c>
      <c r="Z225">
        <v>0</v>
      </c>
      <c r="AA225">
        <v>0</v>
      </c>
      <c r="AB225">
        <v>0</v>
      </c>
      <c r="AC225">
        <v>0</v>
      </c>
      <c r="AD225">
        <v>0</v>
      </c>
      <c r="AE225">
        <v>0</v>
      </c>
      <c r="AF225">
        <v>0</v>
      </c>
      <c r="AG225">
        <v>-31.56</v>
      </c>
      <c r="AH225">
        <v>0</v>
      </c>
      <c r="AI225">
        <v>0</v>
      </c>
      <c r="AJ225">
        <v>0</v>
      </c>
      <c r="AK225">
        <v>0</v>
      </c>
      <c r="AL225">
        <v>0</v>
      </c>
      <c r="AM225">
        <v>0</v>
      </c>
      <c r="AN225">
        <v>0</v>
      </c>
      <c r="AO225">
        <v>0</v>
      </c>
      <c r="AP225">
        <v>0</v>
      </c>
      <c r="AQ225">
        <v>0</v>
      </c>
      <c r="AR225">
        <v>0</v>
      </c>
      <c r="AS225">
        <v>0</v>
      </c>
      <c r="AT225">
        <v>0</v>
      </c>
      <c r="AU225">
        <v>0</v>
      </c>
      <c r="AV225">
        <v>0</v>
      </c>
    </row>
    <row r="226" spans="1:48">
      <c r="A226" t="s">
        <v>84</v>
      </c>
      <c r="B226">
        <v>1</v>
      </c>
      <c r="C226">
        <v>5400</v>
      </c>
      <c r="D226">
        <v>5</v>
      </c>
      <c r="E226" t="s">
        <v>290</v>
      </c>
      <c r="G226">
        <v>0</v>
      </c>
      <c r="H226">
        <v>29507.040000000001</v>
      </c>
      <c r="I226">
        <v>30365.69</v>
      </c>
      <c r="J226">
        <v>34588.29</v>
      </c>
      <c r="K226">
        <v>31434.06</v>
      </c>
      <c r="L226">
        <v>29928.58</v>
      </c>
      <c r="M226">
        <v>31822.86</v>
      </c>
      <c r="N226">
        <v>31269.47</v>
      </c>
      <c r="O226">
        <v>29638.07</v>
      </c>
      <c r="P226">
        <v>27554.44</v>
      </c>
      <c r="Q226">
        <v>31825.89</v>
      </c>
      <c r="R226">
        <v>27212.94</v>
      </c>
      <c r="S226">
        <v>43702.59</v>
      </c>
      <c r="T226">
        <v>0</v>
      </c>
      <c r="U226">
        <v>0</v>
      </c>
      <c r="V226">
        <v>32712.1</v>
      </c>
      <c r="W226">
        <v>32492.15</v>
      </c>
      <c r="X226">
        <v>36092.97</v>
      </c>
      <c r="Y226">
        <v>31755.16</v>
      </c>
      <c r="Z226">
        <v>33882.480000000003</v>
      </c>
      <c r="AA226">
        <v>35159.33</v>
      </c>
      <c r="AB226">
        <v>30750.43</v>
      </c>
      <c r="AC226">
        <v>33977.879999999997</v>
      </c>
      <c r="AD226">
        <v>29774.34</v>
      </c>
      <c r="AE226">
        <v>33152.89</v>
      </c>
      <c r="AF226">
        <v>31491.08</v>
      </c>
      <c r="AG226">
        <v>38782.51</v>
      </c>
      <c r="AH226">
        <v>0</v>
      </c>
      <c r="AI226">
        <v>0</v>
      </c>
      <c r="AJ226">
        <v>31329.81</v>
      </c>
      <c r="AK226">
        <v>39165.85</v>
      </c>
      <c r="AL226">
        <v>36841.72</v>
      </c>
      <c r="AM226">
        <v>30664.880000000001</v>
      </c>
      <c r="AN226">
        <v>37316.120000000003</v>
      </c>
      <c r="AO226">
        <v>36446.32</v>
      </c>
      <c r="AP226">
        <v>35453.06</v>
      </c>
      <c r="AQ226">
        <v>6442.63</v>
      </c>
      <c r="AR226">
        <v>0</v>
      </c>
      <c r="AS226">
        <v>0</v>
      </c>
      <c r="AT226">
        <v>0</v>
      </c>
      <c r="AU226">
        <v>0</v>
      </c>
      <c r="AV226">
        <v>0</v>
      </c>
    </row>
    <row r="227" spans="1:48">
      <c r="A227" t="s">
        <v>84</v>
      </c>
      <c r="B227">
        <v>1</v>
      </c>
      <c r="C227">
        <v>5401</v>
      </c>
      <c r="D227">
        <v>5</v>
      </c>
      <c r="E227" t="s">
        <v>291</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row>
    <row r="228" spans="1:48">
      <c r="A228" t="s">
        <v>84</v>
      </c>
      <c r="B228">
        <v>1</v>
      </c>
      <c r="C228">
        <v>5402</v>
      </c>
      <c r="D228">
        <v>5</v>
      </c>
      <c r="E228" t="s">
        <v>292</v>
      </c>
      <c r="G228">
        <v>0</v>
      </c>
      <c r="H228">
        <v>3318.49</v>
      </c>
      <c r="I228">
        <v>3001.7</v>
      </c>
      <c r="J228">
        <v>3176.84</v>
      </c>
      <c r="K228">
        <v>2306.8200000000002</v>
      </c>
      <c r="L228">
        <v>2384.52</v>
      </c>
      <c r="M228">
        <v>3094.35</v>
      </c>
      <c r="N228">
        <v>2146.4899999999998</v>
      </c>
      <c r="O228">
        <v>3349.5</v>
      </c>
      <c r="P228">
        <v>2935.17</v>
      </c>
      <c r="Q228">
        <v>3427.55</v>
      </c>
      <c r="R228">
        <v>2727.06</v>
      </c>
      <c r="S228">
        <v>9309.1299999999992</v>
      </c>
      <c r="T228">
        <v>0</v>
      </c>
      <c r="U228">
        <v>0</v>
      </c>
      <c r="V228">
        <v>3427.33</v>
      </c>
      <c r="W228">
        <v>3200.91</v>
      </c>
      <c r="X228">
        <v>3319.42</v>
      </c>
      <c r="Y228">
        <v>2570.15</v>
      </c>
      <c r="Z228">
        <v>2418.34</v>
      </c>
      <c r="AA228">
        <v>2868.49</v>
      </c>
      <c r="AB228">
        <v>2398.5500000000002</v>
      </c>
      <c r="AC228">
        <v>3671.19</v>
      </c>
      <c r="AD228">
        <v>3553.84</v>
      </c>
      <c r="AE228">
        <v>3605.11</v>
      </c>
      <c r="AF228">
        <v>3385.03</v>
      </c>
      <c r="AG228">
        <v>8290.4599999999991</v>
      </c>
      <c r="AH228">
        <v>0</v>
      </c>
      <c r="AI228">
        <v>0</v>
      </c>
      <c r="AJ228">
        <v>3243.46</v>
      </c>
      <c r="AK228">
        <v>3659.94</v>
      </c>
      <c r="AL228">
        <v>3382.54</v>
      </c>
      <c r="AM228">
        <v>2597.0500000000002</v>
      </c>
      <c r="AN228">
        <v>2831.73</v>
      </c>
      <c r="AO228">
        <v>2795.98</v>
      </c>
      <c r="AP228">
        <v>3078.22</v>
      </c>
      <c r="AQ228">
        <v>705.77</v>
      </c>
      <c r="AR228">
        <v>0</v>
      </c>
      <c r="AS228">
        <v>0</v>
      </c>
      <c r="AT228">
        <v>0</v>
      </c>
      <c r="AU228">
        <v>0</v>
      </c>
      <c r="AV228">
        <v>0</v>
      </c>
    </row>
    <row r="229" spans="1:48">
      <c r="A229" t="s">
        <v>84</v>
      </c>
      <c r="B229">
        <v>1</v>
      </c>
      <c r="C229">
        <v>5403</v>
      </c>
      <c r="D229">
        <v>5</v>
      </c>
      <c r="E229" t="s">
        <v>293</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row>
    <row r="230" spans="1:48">
      <c r="A230" t="s">
        <v>84</v>
      </c>
      <c r="B230">
        <v>1</v>
      </c>
      <c r="C230">
        <v>5404</v>
      </c>
      <c r="D230">
        <v>5</v>
      </c>
      <c r="E230" t="s">
        <v>293</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row>
    <row r="231" spans="1:48">
      <c r="A231" t="s">
        <v>84</v>
      </c>
      <c r="B231">
        <v>1</v>
      </c>
      <c r="C231">
        <v>5405</v>
      </c>
      <c r="D231">
        <v>5</v>
      </c>
      <c r="E231" t="s">
        <v>294</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row>
    <row r="232" spans="1:48">
      <c r="A232" t="s">
        <v>84</v>
      </c>
      <c r="B232">
        <v>1</v>
      </c>
      <c r="C232">
        <v>5406</v>
      </c>
      <c r="D232">
        <v>5</v>
      </c>
      <c r="E232" t="s">
        <v>295</v>
      </c>
      <c r="G232">
        <v>0</v>
      </c>
      <c r="H232">
        <v>801</v>
      </c>
      <c r="I232">
        <v>0</v>
      </c>
      <c r="J232">
        <v>136</v>
      </c>
      <c r="K232">
        <v>0</v>
      </c>
      <c r="L232">
        <v>-524.16</v>
      </c>
      <c r="M232">
        <v>5655.5</v>
      </c>
      <c r="N232">
        <v>1902.34</v>
      </c>
      <c r="O232">
        <v>803.98</v>
      </c>
      <c r="P232">
        <v>1189.03</v>
      </c>
      <c r="Q232">
        <v>1020.3</v>
      </c>
      <c r="R232">
        <v>2574.48</v>
      </c>
      <c r="S232">
        <v>4972.95</v>
      </c>
      <c r="T232">
        <v>0</v>
      </c>
      <c r="U232">
        <v>0</v>
      </c>
      <c r="V232">
        <v>1078.1199999999999</v>
      </c>
      <c r="W232">
        <v>728.93</v>
      </c>
      <c r="X232">
        <v>903.4</v>
      </c>
      <c r="Y232">
        <v>1521.98</v>
      </c>
      <c r="Z232">
        <v>3618.47</v>
      </c>
      <c r="AA232">
        <v>340.91</v>
      </c>
      <c r="AB232">
        <v>1395.65</v>
      </c>
      <c r="AC232">
        <v>2181</v>
      </c>
      <c r="AD232">
        <v>3041.13</v>
      </c>
      <c r="AE232">
        <v>2779.12</v>
      </c>
      <c r="AF232">
        <v>1025.78</v>
      </c>
      <c r="AG232">
        <v>10128.48</v>
      </c>
      <c r="AH232">
        <v>0</v>
      </c>
      <c r="AI232">
        <v>0</v>
      </c>
      <c r="AJ232">
        <v>1335.62</v>
      </c>
      <c r="AK232">
        <v>1195.26</v>
      </c>
      <c r="AL232">
        <v>1138.78</v>
      </c>
      <c r="AM232">
        <v>2011.62</v>
      </c>
      <c r="AN232">
        <v>1704.53</v>
      </c>
      <c r="AO232">
        <v>3705.91</v>
      </c>
      <c r="AP232">
        <v>1651.92</v>
      </c>
      <c r="AQ232">
        <v>2109.0300000000002</v>
      </c>
      <c r="AR232">
        <v>0</v>
      </c>
      <c r="AS232">
        <v>0</v>
      </c>
      <c r="AT232">
        <v>0</v>
      </c>
      <c r="AU232">
        <v>0</v>
      </c>
      <c r="AV232">
        <v>0</v>
      </c>
    </row>
    <row r="233" spans="1:48">
      <c r="A233" t="s">
        <v>84</v>
      </c>
      <c r="B233">
        <v>1</v>
      </c>
      <c r="C233">
        <v>5407</v>
      </c>
      <c r="D233">
        <v>5</v>
      </c>
      <c r="E233" t="s">
        <v>296</v>
      </c>
      <c r="G233">
        <v>0</v>
      </c>
      <c r="H233">
        <v>0</v>
      </c>
      <c r="I233">
        <v>0</v>
      </c>
      <c r="J233">
        <v>0</v>
      </c>
      <c r="K233">
        <v>0</v>
      </c>
      <c r="L233">
        <v>0</v>
      </c>
      <c r="M233">
        <v>0</v>
      </c>
      <c r="N233">
        <v>0</v>
      </c>
      <c r="O233">
        <v>0</v>
      </c>
      <c r="P233">
        <v>0</v>
      </c>
      <c r="Q233">
        <v>64.95</v>
      </c>
      <c r="R233">
        <v>0</v>
      </c>
      <c r="S233">
        <v>0</v>
      </c>
      <c r="T233">
        <v>0</v>
      </c>
      <c r="U233">
        <v>0</v>
      </c>
      <c r="V233">
        <v>0</v>
      </c>
      <c r="W233">
        <v>0</v>
      </c>
      <c r="X233">
        <v>0</v>
      </c>
      <c r="Y233">
        <v>0</v>
      </c>
      <c r="Z233">
        <v>0</v>
      </c>
      <c r="AA233">
        <v>0</v>
      </c>
      <c r="AB233">
        <v>0</v>
      </c>
      <c r="AC233">
        <v>0</v>
      </c>
      <c r="AD233">
        <v>0</v>
      </c>
      <c r="AE233">
        <v>64.540000000000006</v>
      </c>
      <c r="AF233">
        <v>0</v>
      </c>
      <c r="AG233">
        <v>0</v>
      </c>
      <c r="AH233">
        <v>0</v>
      </c>
      <c r="AI233">
        <v>0</v>
      </c>
      <c r="AJ233">
        <v>0</v>
      </c>
      <c r="AK233">
        <v>0</v>
      </c>
      <c r="AL233">
        <v>0</v>
      </c>
      <c r="AM233">
        <v>0</v>
      </c>
      <c r="AN233">
        <v>0</v>
      </c>
      <c r="AO233">
        <v>0</v>
      </c>
      <c r="AP233">
        <v>0</v>
      </c>
      <c r="AQ233">
        <v>0</v>
      </c>
      <c r="AR233">
        <v>0</v>
      </c>
      <c r="AS233">
        <v>0</v>
      </c>
      <c r="AT233">
        <v>0</v>
      </c>
      <c r="AU233">
        <v>0</v>
      </c>
      <c r="AV233">
        <v>0</v>
      </c>
    </row>
    <row r="234" spans="1:48">
      <c r="A234" t="s">
        <v>84</v>
      </c>
      <c r="B234">
        <v>1</v>
      </c>
      <c r="C234">
        <v>5408</v>
      </c>
      <c r="D234">
        <v>5</v>
      </c>
      <c r="E234" t="s">
        <v>297</v>
      </c>
      <c r="G234">
        <v>0</v>
      </c>
      <c r="H234">
        <v>0</v>
      </c>
      <c r="I234">
        <v>0</v>
      </c>
      <c r="J234">
        <v>0</v>
      </c>
      <c r="K234">
        <v>0</v>
      </c>
      <c r="L234">
        <v>0</v>
      </c>
      <c r="M234">
        <v>0</v>
      </c>
      <c r="N234">
        <v>0</v>
      </c>
      <c r="O234">
        <v>0</v>
      </c>
      <c r="P234">
        <v>871.22</v>
      </c>
      <c r="Q234">
        <v>0</v>
      </c>
      <c r="R234">
        <v>0</v>
      </c>
      <c r="S234">
        <v>0</v>
      </c>
      <c r="T234">
        <v>0</v>
      </c>
      <c r="U234">
        <v>0</v>
      </c>
      <c r="V234">
        <v>0</v>
      </c>
      <c r="W234">
        <v>0</v>
      </c>
      <c r="X234">
        <v>0</v>
      </c>
      <c r="Y234">
        <v>0</v>
      </c>
      <c r="Z234">
        <v>0</v>
      </c>
      <c r="AA234">
        <v>0</v>
      </c>
      <c r="AB234">
        <v>0</v>
      </c>
      <c r="AC234">
        <v>0</v>
      </c>
      <c r="AD234">
        <v>848.35</v>
      </c>
      <c r="AE234">
        <v>0</v>
      </c>
      <c r="AF234">
        <v>0</v>
      </c>
      <c r="AG234">
        <v>0</v>
      </c>
      <c r="AH234">
        <v>0</v>
      </c>
      <c r="AI234">
        <v>0</v>
      </c>
      <c r="AJ234">
        <v>0</v>
      </c>
      <c r="AK234">
        <v>0</v>
      </c>
      <c r="AL234">
        <v>0</v>
      </c>
      <c r="AM234">
        <v>0</v>
      </c>
      <c r="AN234">
        <v>0</v>
      </c>
      <c r="AO234">
        <v>0</v>
      </c>
      <c r="AP234">
        <v>0</v>
      </c>
      <c r="AQ234">
        <v>0</v>
      </c>
      <c r="AR234">
        <v>0</v>
      </c>
      <c r="AS234">
        <v>0</v>
      </c>
      <c r="AT234">
        <v>0</v>
      </c>
      <c r="AU234">
        <v>0</v>
      </c>
      <c r="AV234">
        <v>0</v>
      </c>
    </row>
    <row r="235" spans="1:48">
      <c r="A235" t="s">
        <v>84</v>
      </c>
      <c r="B235">
        <v>1</v>
      </c>
      <c r="C235">
        <v>5409</v>
      </c>
      <c r="D235">
        <v>5</v>
      </c>
      <c r="E235" t="s">
        <v>589</v>
      </c>
      <c r="G235">
        <v>0</v>
      </c>
      <c r="H235">
        <v>0</v>
      </c>
      <c r="I235">
        <v>0</v>
      </c>
      <c r="J235">
        <v>0</v>
      </c>
      <c r="K235">
        <v>0</v>
      </c>
      <c r="L235">
        <v>0</v>
      </c>
      <c r="M235">
        <v>0</v>
      </c>
      <c r="N235">
        <v>0</v>
      </c>
      <c r="O235">
        <v>0</v>
      </c>
      <c r="P235">
        <v>0</v>
      </c>
      <c r="Q235">
        <v>0</v>
      </c>
      <c r="R235">
        <v>0</v>
      </c>
      <c r="S235">
        <v>0</v>
      </c>
      <c r="T235">
        <v>0</v>
      </c>
      <c r="U235">
        <v>0</v>
      </c>
      <c r="V235">
        <v>0</v>
      </c>
      <c r="W235">
        <v>1138</v>
      </c>
      <c r="X235">
        <v>2835.37</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row>
    <row r="236" spans="1:48">
      <c r="A236" t="s">
        <v>84</v>
      </c>
      <c r="B236">
        <v>1</v>
      </c>
      <c r="C236">
        <v>5410</v>
      </c>
      <c r="D236">
        <v>5</v>
      </c>
      <c r="E236" t="s">
        <v>298</v>
      </c>
      <c r="G236">
        <v>0</v>
      </c>
      <c r="H236">
        <v>0</v>
      </c>
      <c r="I236">
        <v>0</v>
      </c>
      <c r="J236">
        <v>0</v>
      </c>
      <c r="K236">
        <v>0</v>
      </c>
      <c r="L236">
        <v>1215192.51</v>
      </c>
      <c r="M236">
        <v>0</v>
      </c>
      <c r="N236">
        <v>0</v>
      </c>
      <c r="O236">
        <v>0</v>
      </c>
      <c r="P236">
        <v>0</v>
      </c>
      <c r="Q236">
        <v>911394.39</v>
      </c>
      <c r="R236">
        <v>0</v>
      </c>
      <c r="S236">
        <v>1484367.69</v>
      </c>
      <c r="T236">
        <v>0</v>
      </c>
      <c r="U236">
        <v>0</v>
      </c>
      <c r="V236">
        <v>0</v>
      </c>
      <c r="W236">
        <v>0</v>
      </c>
      <c r="X236">
        <v>0</v>
      </c>
      <c r="Y236">
        <v>0</v>
      </c>
      <c r="Z236">
        <v>1114577.93</v>
      </c>
      <c r="AA236">
        <v>-812.6</v>
      </c>
      <c r="AB236">
        <v>0</v>
      </c>
      <c r="AC236">
        <v>0</v>
      </c>
      <c r="AD236">
        <v>0</v>
      </c>
      <c r="AE236">
        <v>2179345.88</v>
      </c>
      <c r="AF236">
        <v>749.56</v>
      </c>
      <c r="AG236">
        <v>-1267.54</v>
      </c>
      <c r="AH236">
        <v>0</v>
      </c>
      <c r="AI236">
        <v>0</v>
      </c>
      <c r="AJ236">
        <v>0</v>
      </c>
      <c r="AK236">
        <v>0</v>
      </c>
      <c r="AL236">
        <v>0</v>
      </c>
      <c r="AM236">
        <v>0</v>
      </c>
      <c r="AN236">
        <v>1136564.9099999999</v>
      </c>
      <c r="AO236">
        <v>0</v>
      </c>
      <c r="AP236">
        <v>0</v>
      </c>
      <c r="AQ236">
        <v>0</v>
      </c>
      <c r="AR236">
        <v>0</v>
      </c>
      <c r="AS236">
        <v>0</v>
      </c>
      <c r="AT236">
        <v>0</v>
      </c>
      <c r="AU236">
        <v>0</v>
      </c>
      <c r="AV236">
        <v>0</v>
      </c>
    </row>
    <row r="237" spans="1:48">
      <c r="A237" t="s">
        <v>84</v>
      </c>
      <c r="B237">
        <v>1</v>
      </c>
      <c r="C237">
        <v>5411</v>
      </c>
      <c r="D237">
        <v>5</v>
      </c>
      <c r="E237" t="s">
        <v>299</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row>
    <row r="238" spans="1:48">
      <c r="A238" t="s">
        <v>84</v>
      </c>
      <c r="B238">
        <v>1</v>
      </c>
      <c r="C238">
        <v>5412</v>
      </c>
      <c r="D238">
        <v>5</v>
      </c>
      <c r="E238" t="s">
        <v>300</v>
      </c>
      <c r="G238">
        <v>0</v>
      </c>
      <c r="H238">
        <v>0</v>
      </c>
      <c r="I238">
        <v>0</v>
      </c>
      <c r="J238">
        <v>0</v>
      </c>
      <c r="K238">
        <v>22008.55</v>
      </c>
      <c r="L238">
        <v>30000</v>
      </c>
      <c r="M238">
        <v>20144.57</v>
      </c>
      <c r="N238">
        <v>48777.81</v>
      </c>
      <c r="O238">
        <v>5457.53</v>
      </c>
      <c r="P238">
        <v>0</v>
      </c>
      <c r="Q238">
        <v>-120431.73</v>
      </c>
      <c r="R238">
        <v>142137.19</v>
      </c>
      <c r="S238">
        <v>-118388.25</v>
      </c>
      <c r="T238">
        <v>0</v>
      </c>
      <c r="U238">
        <v>0</v>
      </c>
      <c r="V238">
        <v>19523.099999999999</v>
      </c>
      <c r="W238">
        <v>1279.27</v>
      </c>
      <c r="X238">
        <v>2197.5</v>
      </c>
      <c r="Y238">
        <v>7167.72</v>
      </c>
      <c r="Z238">
        <v>18257.16</v>
      </c>
      <c r="AA238">
        <v>31122.95</v>
      </c>
      <c r="AB238">
        <v>34317.82</v>
      </c>
      <c r="AC238">
        <v>181920.24</v>
      </c>
      <c r="AD238">
        <v>5759.75</v>
      </c>
      <c r="AE238">
        <v>138920.34</v>
      </c>
      <c r="AF238">
        <v>80452.460000000006</v>
      </c>
      <c r="AG238">
        <v>-290045.86</v>
      </c>
      <c r="AH238">
        <v>0</v>
      </c>
      <c r="AI238">
        <v>0</v>
      </c>
      <c r="AJ238">
        <v>68561.36</v>
      </c>
      <c r="AK238">
        <v>211388.78</v>
      </c>
      <c r="AL238">
        <v>232705.28</v>
      </c>
      <c r="AM238">
        <v>137582.46</v>
      </c>
      <c r="AN238">
        <v>27078.68</v>
      </c>
      <c r="AO238">
        <v>211143.02</v>
      </c>
      <c r="AP238">
        <v>8680.6200000000008</v>
      </c>
      <c r="AQ238">
        <v>0</v>
      </c>
      <c r="AR238">
        <v>0</v>
      </c>
      <c r="AS238">
        <v>0</v>
      </c>
      <c r="AT238">
        <v>0</v>
      </c>
      <c r="AU238">
        <v>0</v>
      </c>
      <c r="AV238">
        <v>0</v>
      </c>
    </row>
    <row r="239" spans="1:48">
      <c r="A239" t="s">
        <v>84</v>
      </c>
      <c r="B239">
        <v>1</v>
      </c>
      <c r="C239">
        <v>5413</v>
      </c>
      <c r="D239">
        <v>5</v>
      </c>
      <c r="E239" t="s">
        <v>301</v>
      </c>
      <c r="G239">
        <v>0</v>
      </c>
      <c r="H239">
        <v>0</v>
      </c>
      <c r="I239">
        <v>0</v>
      </c>
      <c r="J239">
        <v>0</v>
      </c>
      <c r="K239">
        <v>0</v>
      </c>
      <c r="L239">
        <v>0</v>
      </c>
      <c r="M239">
        <v>0</v>
      </c>
      <c r="N239">
        <v>0</v>
      </c>
      <c r="O239">
        <v>0</v>
      </c>
      <c r="P239">
        <v>0</v>
      </c>
      <c r="Q239">
        <v>0</v>
      </c>
      <c r="R239">
        <v>0</v>
      </c>
      <c r="S239">
        <v>43.35</v>
      </c>
      <c r="T239">
        <v>0</v>
      </c>
      <c r="U239">
        <v>0</v>
      </c>
      <c r="V239">
        <v>0</v>
      </c>
      <c r="W239">
        <v>0</v>
      </c>
      <c r="X239">
        <v>0</v>
      </c>
      <c r="Y239">
        <v>0</v>
      </c>
      <c r="Z239">
        <v>0</v>
      </c>
      <c r="AA239">
        <v>1300</v>
      </c>
      <c r="AB239">
        <v>3868.64</v>
      </c>
      <c r="AC239">
        <v>28.9</v>
      </c>
      <c r="AD239">
        <v>0</v>
      </c>
      <c r="AE239">
        <v>584.4</v>
      </c>
      <c r="AF239">
        <v>4730.37</v>
      </c>
      <c r="AG239">
        <v>8273.06</v>
      </c>
      <c r="AH239">
        <v>0</v>
      </c>
      <c r="AI239">
        <v>0</v>
      </c>
      <c r="AJ239">
        <v>0</v>
      </c>
      <c r="AK239">
        <v>9.9499999999999993</v>
      </c>
      <c r="AL239">
        <v>11.25</v>
      </c>
      <c r="AM239">
        <v>26.69</v>
      </c>
      <c r="AN239">
        <v>2800</v>
      </c>
      <c r="AO239">
        <v>3571.28</v>
      </c>
      <c r="AP239">
        <v>5900</v>
      </c>
      <c r="AQ239">
        <v>0</v>
      </c>
      <c r="AR239">
        <v>0</v>
      </c>
      <c r="AS239">
        <v>0</v>
      </c>
      <c r="AT239">
        <v>0</v>
      </c>
      <c r="AU239">
        <v>0</v>
      </c>
      <c r="AV239">
        <v>0</v>
      </c>
    </row>
    <row r="240" spans="1:48">
      <c r="A240" t="s">
        <v>84</v>
      </c>
      <c r="B240">
        <v>1</v>
      </c>
      <c r="C240">
        <v>5415</v>
      </c>
      <c r="D240">
        <v>5</v>
      </c>
      <c r="E240" t="s">
        <v>302</v>
      </c>
      <c r="G240">
        <v>0</v>
      </c>
      <c r="H240">
        <v>1439.88</v>
      </c>
      <c r="I240">
        <v>2623.69</v>
      </c>
      <c r="J240">
        <v>1411.92</v>
      </c>
      <c r="K240">
        <v>2586.56</v>
      </c>
      <c r="L240">
        <v>1907.09</v>
      </c>
      <c r="M240">
        <v>2050.23</v>
      </c>
      <c r="N240">
        <v>2080.5500000000002</v>
      </c>
      <c r="O240">
        <v>1856.47</v>
      </c>
      <c r="P240">
        <v>1408.74</v>
      </c>
      <c r="Q240">
        <v>26729.42</v>
      </c>
      <c r="R240">
        <v>1834.5</v>
      </c>
      <c r="S240">
        <v>-12351.47</v>
      </c>
      <c r="T240">
        <v>0</v>
      </c>
      <c r="U240">
        <v>0</v>
      </c>
      <c r="V240">
        <v>1771.65</v>
      </c>
      <c r="W240">
        <v>1703.37</v>
      </c>
      <c r="X240">
        <v>1272.2</v>
      </c>
      <c r="Y240">
        <v>2036.7</v>
      </c>
      <c r="Z240">
        <v>24782.87</v>
      </c>
      <c r="AA240">
        <v>1436.86</v>
      </c>
      <c r="AB240">
        <v>1349.82</v>
      </c>
      <c r="AC240">
        <v>2620.1799999999998</v>
      </c>
      <c r="AD240">
        <v>1250.98</v>
      </c>
      <c r="AE240">
        <v>1768.5</v>
      </c>
      <c r="AF240">
        <v>2386.4499999999998</v>
      </c>
      <c r="AG240">
        <v>-1314.2</v>
      </c>
      <c r="AH240">
        <v>0</v>
      </c>
      <c r="AI240">
        <v>0</v>
      </c>
      <c r="AJ240">
        <v>1166.96</v>
      </c>
      <c r="AK240">
        <v>1767.85</v>
      </c>
      <c r="AL240">
        <v>1205.17</v>
      </c>
      <c r="AM240">
        <v>1223.8699999999999</v>
      </c>
      <c r="AN240">
        <v>1984.76</v>
      </c>
      <c r="AO240">
        <v>24361.03</v>
      </c>
      <c r="AP240">
        <v>1728.54</v>
      </c>
      <c r="AQ240">
        <v>0</v>
      </c>
      <c r="AR240">
        <v>0</v>
      </c>
      <c r="AS240">
        <v>0</v>
      </c>
      <c r="AT240">
        <v>0</v>
      </c>
      <c r="AU240">
        <v>0</v>
      </c>
      <c r="AV240">
        <v>0</v>
      </c>
    </row>
    <row r="241" spans="1:48">
      <c r="A241" t="s">
        <v>84</v>
      </c>
      <c r="B241">
        <v>1</v>
      </c>
      <c r="C241">
        <v>5416</v>
      </c>
      <c r="D241">
        <v>5</v>
      </c>
      <c r="E241" t="s">
        <v>303</v>
      </c>
      <c r="G241">
        <v>0</v>
      </c>
      <c r="H241">
        <v>1100.3900000000001</v>
      </c>
      <c r="I241">
        <v>2393.73</v>
      </c>
      <c r="J241">
        <v>166.45</v>
      </c>
      <c r="K241">
        <v>52.71</v>
      </c>
      <c r="L241">
        <v>53.6</v>
      </c>
      <c r="M241">
        <v>0</v>
      </c>
      <c r="N241">
        <v>115.9</v>
      </c>
      <c r="O241">
        <v>4777.58</v>
      </c>
      <c r="P241">
        <v>466.15</v>
      </c>
      <c r="Q241">
        <v>53.45</v>
      </c>
      <c r="R241">
        <v>929.3</v>
      </c>
      <c r="S241">
        <v>136.66999999999999</v>
      </c>
      <c r="T241">
        <v>0</v>
      </c>
      <c r="U241">
        <v>0</v>
      </c>
      <c r="V241">
        <v>725.7</v>
      </c>
      <c r="W241">
        <v>813.15</v>
      </c>
      <c r="X241">
        <v>115.88</v>
      </c>
      <c r="Y241">
        <v>115.66</v>
      </c>
      <c r="Z241">
        <v>117.39</v>
      </c>
      <c r="AA241">
        <v>116.82</v>
      </c>
      <c r="AB241">
        <v>116.51</v>
      </c>
      <c r="AC241">
        <v>65.75</v>
      </c>
      <c r="AD241">
        <v>65.75</v>
      </c>
      <c r="AE241">
        <v>65.75</v>
      </c>
      <c r="AF241">
        <v>65.75</v>
      </c>
      <c r="AG241">
        <v>65.75</v>
      </c>
      <c r="AH241">
        <v>0</v>
      </c>
      <c r="AI241">
        <v>0</v>
      </c>
      <c r="AJ241">
        <v>65.75</v>
      </c>
      <c r="AK241">
        <v>65.75</v>
      </c>
      <c r="AL241">
        <v>554.74</v>
      </c>
      <c r="AM241">
        <v>1502.03</v>
      </c>
      <c r="AN241">
        <v>661.68</v>
      </c>
      <c r="AO241">
        <v>928.07</v>
      </c>
      <c r="AP241">
        <v>65.75</v>
      </c>
      <c r="AQ241">
        <v>0</v>
      </c>
      <c r="AR241">
        <v>0</v>
      </c>
      <c r="AS241">
        <v>0</v>
      </c>
      <c r="AT241">
        <v>0</v>
      </c>
      <c r="AU241">
        <v>0</v>
      </c>
      <c r="AV241">
        <v>0</v>
      </c>
    </row>
    <row r="242" spans="1:48">
      <c r="A242" t="s">
        <v>84</v>
      </c>
      <c r="B242">
        <v>1</v>
      </c>
      <c r="C242">
        <v>5417</v>
      </c>
      <c r="D242">
        <v>5</v>
      </c>
      <c r="E242" t="s">
        <v>304</v>
      </c>
      <c r="G242">
        <v>0</v>
      </c>
      <c r="H242">
        <v>0</v>
      </c>
      <c r="I242">
        <v>0</v>
      </c>
      <c r="J242">
        <v>0</v>
      </c>
      <c r="K242">
        <v>0</v>
      </c>
      <c r="L242">
        <v>389.3</v>
      </c>
      <c r="M242">
        <v>0</v>
      </c>
      <c r="N242">
        <v>0</v>
      </c>
      <c r="O242">
        <v>0</v>
      </c>
      <c r="P242">
        <v>0</v>
      </c>
      <c r="Q242">
        <v>0</v>
      </c>
      <c r="R242">
        <v>0</v>
      </c>
      <c r="S242">
        <v>0</v>
      </c>
      <c r="T242">
        <v>0</v>
      </c>
      <c r="U242">
        <v>0</v>
      </c>
      <c r="V242">
        <v>0</v>
      </c>
      <c r="W242">
        <v>0</v>
      </c>
      <c r="X242">
        <v>0</v>
      </c>
      <c r="Y242">
        <v>0</v>
      </c>
      <c r="Z242">
        <v>0</v>
      </c>
      <c r="AA242">
        <v>0</v>
      </c>
      <c r="AB242">
        <v>0</v>
      </c>
      <c r="AC242">
        <v>0</v>
      </c>
      <c r="AD242">
        <v>5952.85</v>
      </c>
      <c r="AE242">
        <v>0</v>
      </c>
      <c r="AF242">
        <v>0</v>
      </c>
      <c r="AG242">
        <v>4939.2299999999996</v>
      </c>
      <c r="AH242">
        <v>0</v>
      </c>
      <c r="AI242">
        <v>0</v>
      </c>
      <c r="AJ242">
        <v>0</v>
      </c>
      <c r="AK242">
        <v>0</v>
      </c>
      <c r="AL242">
        <v>0</v>
      </c>
      <c r="AM242">
        <v>0</v>
      </c>
      <c r="AN242">
        <v>287.44</v>
      </c>
      <c r="AO242">
        <v>0</v>
      </c>
      <c r="AP242">
        <v>0</v>
      </c>
      <c r="AQ242">
        <v>0</v>
      </c>
      <c r="AR242">
        <v>0</v>
      </c>
      <c r="AS242">
        <v>0</v>
      </c>
      <c r="AT242">
        <v>0</v>
      </c>
      <c r="AU242">
        <v>0</v>
      </c>
      <c r="AV242">
        <v>0</v>
      </c>
    </row>
    <row r="243" spans="1:48">
      <c r="A243" t="s">
        <v>84</v>
      </c>
      <c r="B243">
        <v>1</v>
      </c>
      <c r="C243">
        <v>5418</v>
      </c>
      <c r="D243">
        <v>5</v>
      </c>
      <c r="E243" t="s">
        <v>305</v>
      </c>
      <c r="G243">
        <v>0</v>
      </c>
      <c r="H243">
        <v>0</v>
      </c>
      <c r="I243">
        <v>1024.71</v>
      </c>
      <c r="J243">
        <v>0</v>
      </c>
      <c r="K243">
        <v>628.04999999999995</v>
      </c>
      <c r="L243">
        <v>2529.5</v>
      </c>
      <c r="M243">
        <v>1207.24</v>
      </c>
      <c r="N243">
        <v>0</v>
      </c>
      <c r="O243">
        <v>5388.01</v>
      </c>
      <c r="P243">
        <v>0</v>
      </c>
      <c r="Q243">
        <v>0</v>
      </c>
      <c r="R243">
        <v>0</v>
      </c>
      <c r="S243">
        <v>0</v>
      </c>
      <c r="T243">
        <v>0</v>
      </c>
      <c r="U243">
        <v>0</v>
      </c>
      <c r="V243">
        <v>0</v>
      </c>
      <c r="W243">
        <v>0</v>
      </c>
      <c r="X243">
        <v>2405.75</v>
      </c>
      <c r="Y243">
        <v>1156.93</v>
      </c>
      <c r="Z243">
        <v>954.01</v>
      </c>
      <c r="AA243">
        <v>0</v>
      </c>
      <c r="AB243">
        <v>4321.68</v>
      </c>
      <c r="AC243">
        <v>0</v>
      </c>
      <c r="AD243">
        <v>10668.42</v>
      </c>
      <c r="AE243">
        <v>0</v>
      </c>
      <c r="AF243">
        <v>21737.94</v>
      </c>
      <c r="AG243">
        <v>5041.71</v>
      </c>
      <c r="AH243">
        <v>0</v>
      </c>
      <c r="AI243">
        <v>0</v>
      </c>
      <c r="AJ243">
        <v>1142.57</v>
      </c>
      <c r="AK243">
        <v>0</v>
      </c>
      <c r="AL243">
        <v>1172.75</v>
      </c>
      <c r="AM243">
        <v>11002.8</v>
      </c>
      <c r="AN243">
        <v>146.6</v>
      </c>
      <c r="AO243">
        <v>122.16</v>
      </c>
      <c r="AP243">
        <v>0</v>
      </c>
      <c r="AQ243">
        <v>48.87</v>
      </c>
      <c r="AR243">
        <v>0</v>
      </c>
      <c r="AS243">
        <v>0</v>
      </c>
      <c r="AT243">
        <v>0</v>
      </c>
      <c r="AU243">
        <v>0</v>
      </c>
      <c r="AV243">
        <v>0</v>
      </c>
    </row>
    <row r="244" spans="1:48">
      <c r="A244" t="s">
        <v>84</v>
      </c>
      <c r="B244">
        <v>1</v>
      </c>
      <c r="C244">
        <v>5419</v>
      </c>
      <c r="D244">
        <v>5</v>
      </c>
      <c r="E244" t="s">
        <v>306</v>
      </c>
      <c r="G244">
        <v>0</v>
      </c>
      <c r="H244">
        <v>0</v>
      </c>
      <c r="I244">
        <v>0</v>
      </c>
      <c r="J244">
        <v>0</v>
      </c>
      <c r="K244">
        <v>0</v>
      </c>
      <c r="L244">
        <v>0</v>
      </c>
      <c r="M244">
        <v>0</v>
      </c>
      <c r="N244">
        <v>0</v>
      </c>
      <c r="O244">
        <v>0</v>
      </c>
      <c r="P244">
        <v>0</v>
      </c>
      <c r="Q244">
        <v>0</v>
      </c>
      <c r="R244">
        <v>0</v>
      </c>
      <c r="S244">
        <v>71.25</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row>
    <row r="245" spans="1:48">
      <c r="A245" t="s">
        <v>84</v>
      </c>
      <c r="B245">
        <v>1</v>
      </c>
      <c r="C245">
        <v>5420</v>
      </c>
      <c r="D245">
        <v>5</v>
      </c>
      <c r="E245" t="s">
        <v>307</v>
      </c>
      <c r="G245">
        <v>0</v>
      </c>
      <c r="H245">
        <v>519.71</v>
      </c>
      <c r="I245">
        <v>519.71</v>
      </c>
      <c r="J245">
        <v>519.71</v>
      </c>
      <c r="K245">
        <v>519.65</v>
      </c>
      <c r="L245">
        <v>452.82</v>
      </c>
      <c r="M245">
        <v>452.82</v>
      </c>
      <c r="N245">
        <v>452.82</v>
      </c>
      <c r="O245">
        <v>452.82</v>
      </c>
      <c r="P245">
        <v>452.82</v>
      </c>
      <c r="Q245">
        <v>452.82</v>
      </c>
      <c r="R245">
        <v>452.82</v>
      </c>
      <c r="S245">
        <v>452.82</v>
      </c>
      <c r="T245">
        <v>0</v>
      </c>
      <c r="U245">
        <v>0</v>
      </c>
      <c r="V245">
        <v>452.82</v>
      </c>
      <c r="W245">
        <v>922</v>
      </c>
      <c r="X245">
        <v>452.82</v>
      </c>
      <c r="Y245">
        <v>452.82</v>
      </c>
      <c r="Z245">
        <v>452.82</v>
      </c>
      <c r="AA245">
        <v>452.82</v>
      </c>
      <c r="AB245">
        <v>452.82</v>
      </c>
      <c r="AC245">
        <v>1047.82</v>
      </c>
      <c r="AD245">
        <v>452.82</v>
      </c>
      <c r="AE245">
        <v>452.82</v>
      </c>
      <c r="AF245">
        <v>452.82</v>
      </c>
      <c r="AG245">
        <v>452.82</v>
      </c>
      <c r="AH245">
        <v>0</v>
      </c>
      <c r="AI245">
        <v>0</v>
      </c>
      <c r="AJ245">
        <v>452.81</v>
      </c>
      <c r="AK245">
        <v>452.81</v>
      </c>
      <c r="AL245">
        <v>452.81</v>
      </c>
      <c r="AM245">
        <v>452.81</v>
      </c>
      <c r="AN245">
        <v>452.81</v>
      </c>
      <c r="AO245">
        <v>697.14</v>
      </c>
      <c r="AP245">
        <v>452.81</v>
      </c>
      <c r="AQ245">
        <v>0</v>
      </c>
      <c r="AR245">
        <v>0</v>
      </c>
      <c r="AS245">
        <v>0</v>
      </c>
      <c r="AT245">
        <v>0</v>
      </c>
      <c r="AU245">
        <v>0</v>
      </c>
      <c r="AV245">
        <v>0</v>
      </c>
    </row>
    <row r="246" spans="1:48">
      <c r="A246" t="s">
        <v>84</v>
      </c>
      <c r="B246">
        <v>1</v>
      </c>
      <c r="C246">
        <v>5421</v>
      </c>
      <c r="D246">
        <v>5</v>
      </c>
      <c r="E246" t="s">
        <v>308</v>
      </c>
      <c r="G246">
        <v>0</v>
      </c>
      <c r="H246">
        <v>944.97</v>
      </c>
      <c r="I246">
        <v>764.74</v>
      </c>
      <c r="J246">
        <v>0</v>
      </c>
      <c r="K246">
        <v>1605.19</v>
      </c>
      <c r="L246">
        <v>24.1</v>
      </c>
      <c r="M246">
        <v>0</v>
      </c>
      <c r="N246">
        <v>0</v>
      </c>
      <c r="O246">
        <v>1214.81</v>
      </c>
      <c r="P246">
        <v>109.15</v>
      </c>
      <c r="Q246">
        <v>49.33</v>
      </c>
      <c r="R246">
        <v>0</v>
      </c>
      <c r="S246">
        <v>206.87</v>
      </c>
      <c r="T246">
        <v>0</v>
      </c>
      <c r="U246">
        <v>0</v>
      </c>
      <c r="V246">
        <v>0</v>
      </c>
      <c r="W246">
        <v>1323.32</v>
      </c>
      <c r="X246">
        <v>191.31</v>
      </c>
      <c r="Y246">
        <v>0</v>
      </c>
      <c r="Z246">
        <v>0</v>
      </c>
      <c r="AA246">
        <v>135.96</v>
      </c>
      <c r="AB246">
        <v>0</v>
      </c>
      <c r="AC246">
        <v>630.07000000000005</v>
      </c>
      <c r="AD246">
        <v>3946.61</v>
      </c>
      <c r="AE246">
        <v>8703.65</v>
      </c>
      <c r="AF246">
        <v>480.89</v>
      </c>
      <c r="AG246">
        <v>390.9</v>
      </c>
      <c r="AH246">
        <v>0</v>
      </c>
      <c r="AI246">
        <v>0</v>
      </c>
      <c r="AJ246">
        <v>0</v>
      </c>
      <c r="AK246">
        <v>0</v>
      </c>
      <c r="AL246">
        <v>0</v>
      </c>
      <c r="AM246">
        <v>40.24</v>
      </c>
      <c r="AN246">
        <v>644.46</v>
      </c>
      <c r="AO246">
        <v>0</v>
      </c>
      <c r="AP246">
        <v>0</v>
      </c>
      <c r="AQ246">
        <v>0</v>
      </c>
      <c r="AR246">
        <v>0</v>
      </c>
      <c r="AS246">
        <v>0</v>
      </c>
      <c r="AT246">
        <v>0</v>
      </c>
      <c r="AU246">
        <v>0</v>
      </c>
      <c r="AV246">
        <v>0</v>
      </c>
    </row>
    <row r="247" spans="1:48">
      <c r="A247" t="s">
        <v>84</v>
      </c>
      <c r="B247">
        <v>1</v>
      </c>
      <c r="C247">
        <v>5422</v>
      </c>
      <c r="D247">
        <v>5</v>
      </c>
      <c r="E247" t="s">
        <v>309</v>
      </c>
      <c r="G247">
        <v>0</v>
      </c>
      <c r="H247">
        <v>0</v>
      </c>
      <c r="I247">
        <v>0</v>
      </c>
      <c r="J247">
        <v>0</v>
      </c>
      <c r="K247">
        <v>0</v>
      </c>
      <c r="L247">
        <v>0</v>
      </c>
      <c r="M247">
        <v>0</v>
      </c>
      <c r="N247">
        <v>0</v>
      </c>
      <c r="O247">
        <v>0</v>
      </c>
      <c r="P247">
        <v>0</v>
      </c>
      <c r="Q247">
        <v>0</v>
      </c>
      <c r="R247">
        <v>293.67</v>
      </c>
      <c r="S247">
        <v>0</v>
      </c>
      <c r="T247">
        <v>0</v>
      </c>
      <c r="U247">
        <v>0</v>
      </c>
      <c r="V247">
        <v>0</v>
      </c>
      <c r="W247">
        <v>0</v>
      </c>
      <c r="X247">
        <v>793.33</v>
      </c>
      <c r="Y247">
        <v>2874.38</v>
      </c>
      <c r="Z247">
        <v>2874.38</v>
      </c>
      <c r="AA247">
        <v>9344.48</v>
      </c>
      <c r="AB247">
        <v>0</v>
      </c>
      <c r="AC247">
        <v>0</v>
      </c>
      <c r="AD247">
        <v>0</v>
      </c>
      <c r="AE247">
        <v>0</v>
      </c>
      <c r="AF247">
        <v>0</v>
      </c>
      <c r="AG247">
        <v>0</v>
      </c>
      <c r="AH247">
        <v>0</v>
      </c>
      <c r="AI247">
        <v>0</v>
      </c>
      <c r="AJ247">
        <v>0</v>
      </c>
      <c r="AK247">
        <v>0</v>
      </c>
      <c r="AL247">
        <v>0</v>
      </c>
      <c r="AM247">
        <v>0</v>
      </c>
      <c r="AN247">
        <v>321.93</v>
      </c>
      <c r="AO247">
        <v>356.42</v>
      </c>
      <c r="AP247">
        <v>0</v>
      </c>
      <c r="AQ247">
        <v>0</v>
      </c>
      <c r="AR247">
        <v>0</v>
      </c>
      <c r="AS247">
        <v>0</v>
      </c>
      <c r="AT247">
        <v>0</v>
      </c>
      <c r="AU247">
        <v>0</v>
      </c>
      <c r="AV247">
        <v>0</v>
      </c>
    </row>
    <row r="248" spans="1:48">
      <c r="A248" t="s">
        <v>84</v>
      </c>
      <c r="B248">
        <v>1</v>
      </c>
      <c r="C248">
        <v>5423</v>
      </c>
      <c r="D248">
        <v>5</v>
      </c>
      <c r="E248" t="s">
        <v>310</v>
      </c>
      <c r="G248">
        <v>0</v>
      </c>
      <c r="H248">
        <v>0</v>
      </c>
      <c r="I248">
        <v>0</v>
      </c>
      <c r="J248">
        <v>0</v>
      </c>
      <c r="K248">
        <v>0</v>
      </c>
      <c r="L248">
        <v>0</v>
      </c>
      <c r="M248">
        <v>0</v>
      </c>
      <c r="N248">
        <v>0</v>
      </c>
      <c r="O248">
        <v>0</v>
      </c>
      <c r="P248">
        <v>0</v>
      </c>
      <c r="Q248">
        <v>0</v>
      </c>
      <c r="R248">
        <v>0</v>
      </c>
      <c r="S248">
        <v>0</v>
      </c>
      <c r="T248">
        <v>0</v>
      </c>
      <c r="U248">
        <v>0</v>
      </c>
      <c r="V248">
        <v>0</v>
      </c>
      <c r="W248">
        <v>0</v>
      </c>
      <c r="X248">
        <v>5983.01</v>
      </c>
      <c r="Y248">
        <v>0</v>
      </c>
      <c r="Z248">
        <v>0</v>
      </c>
      <c r="AA248">
        <v>0</v>
      </c>
      <c r="AB248">
        <v>0</v>
      </c>
      <c r="AC248">
        <v>0</v>
      </c>
      <c r="AD248">
        <v>5952.85</v>
      </c>
      <c r="AE248">
        <v>0</v>
      </c>
      <c r="AF248">
        <v>0</v>
      </c>
      <c r="AG248">
        <v>588.6</v>
      </c>
      <c r="AH248">
        <v>0</v>
      </c>
      <c r="AI248">
        <v>0</v>
      </c>
      <c r="AJ248">
        <v>0</v>
      </c>
      <c r="AK248">
        <v>0</v>
      </c>
      <c r="AL248">
        <v>0</v>
      </c>
      <c r="AM248">
        <v>2827.1</v>
      </c>
      <c r="AN248">
        <v>0</v>
      </c>
      <c r="AO248">
        <v>963.77</v>
      </c>
      <c r="AP248">
        <v>0</v>
      </c>
      <c r="AQ248">
        <v>0</v>
      </c>
      <c r="AR248">
        <v>0</v>
      </c>
      <c r="AS248">
        <v>0</v>
      </c>
      <c r="AT248">
        <v>0</v>
      </c>
      <c r="AU248">
        <v>0</v>
      </c>
      <c r="AV248">
        <v>0</v>
      </c>
    </row>
    <row r="249" spans="1:48">
      <c r="A249" t="s">
        <v>84</v>
      </c>
      <c r="B249">
        <v>1</v>
      </c>
      <c r="C249">
        <v>5425</v>
      </c>
      <c r="D249">
        <v>5</v>
      </c>
      <c r="E249" t="s">
        <v>311</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row>
    <row r="250" spans="1:48">
      <c r="A250" t="s">
        <v>84</v>
      </c>
      <c r="B250">
        <v>1</v>
      </c>
      <c r="C250">
        <v>5430</v>
      </c>
      <c r="D250">
        <v>5</v>
      </c>
      <c r="E250" t="s">
        <v>312</v>
      </c>
      <c r="G250">
        <v>0</v>
      </c>
      <c r="H250">
        <v>2205.15</v>
      </c>
      <c r="I250">
        <v>521.45000000000005</v>
      </c>
      <c r="J250">
        <v>1044.53</v>
      </c>
      <c r="K250">
        <v>1349.51</v>
      </c>
      <c r="L250">
        <v>3838.22</v>
      </c>
      <c r="M250">
        <v>2171.15</v>
      </c>
      <c r="N250">
        <v>2979.28</v>
      </c>
      <c r="O250">
        <v>172.61</v>
      </c>
      <c r="P250">
        <v>452.16</v>
      </c>
      <c r="Q250">
        <v>1973.42</v>
      </c>
      <c r="R250">
        <v>773.87</v>
      </c>
      <c r="S250">
        <v>3928</v>
      </c>
      <c r="T250">
        <v>0</v>
      </c>
      <c r="U250">
        <v>0</v>
      </c>
      <c r="V250">
        <v>4525.05</v>
      </c>
      <c r="W250">
        <v>1169.23</v>
      </c>
      <c r="X250">
        <v>4200.87</v>
      </c>
      <c r="Y250">
        <v>875.34</v>
      </c>
      <c r="Z250">
        <v>905.62</v>
      </c>
      <c r="AA250">
        <v>3568.97</v>
      </c>
      <c r="AB250">
        <v>1924.18</v>
      </c>
      <c r="AC250">
        <v>1883.97</v>
      </c>
      <c r="AD250">
        <v>1631.95</v>
      </c>
      <c r="AE250">
        <v>1706.64</v>
      </c>
      <c r="AF250">
        <v>2529.2399999999998</v>
      </c>
      <c r="AG250">
        <v>2908.82</v>
      </c>
      <c r="AH250">
        <v>0</v>
      </c>
      <c r="AI250">
        <v>0</v>
      </c>
      <c r="AJ250">
        <v>1259.6500000000001</v>
      </c>
      <c r="AK250">
        <v>656.01</v>
      </c>
      <c r="AL250">
        <v>944.69</v>
      </c>
      <c r="AM250">
        <v>1211.42</v>
      </c>
      <c r="AN250">
        <v>1180.56</v>
      </c>
      <c r="AO250">
        <v>1828.49</v>
      </c>
      <c r="AP250">
        <v>2286.73</v>
      </c>
      <c r="AQ250">
        <v>0</v>
      </c>
      <c r="AR250">
        <v>0</v>
      </c>
      <c r="AS250">
        <v>0</v>
      </c>
      <c r="AT250">
        <v>0</v>
      </c>
      <c r="AU250">
        <v>0</v>
      </c>
      <c r="AV250">
        <v>0</v>
      </c>
    </row>
    <row r="251" spans="1:48">
      <c r="A251" t="s">
        <v>84</v>
      </c>
      <c r="B251">
        <v>1</v>
      </c>
      <c r="C251">
        <v>5435</v>
      </c>
      <c r="D251">
        <v>5</v>
      </c>
      <c r="E251" t="s">
        <v>313</v>
      </c>
      <c r="G251">
        <v>0</v>
      </c>
      <c r="H251">
        <v>1751.42</v>
      </c>
      <c r="I251">
        <v>224.77</v>
      </c>
      <c r="J251">
        <v>0</v>
      </c>
      <c r="K251">
        <v>1383.08</v>
      </c>
      <c r="L251">
        <v>2976.98</v>
      </c>
      <c r="M251">
        <v>0</v>
      </c>
      <c r="N251">
        <v>1526.85</v>
      </c>
      <c r="O251">
        <v>1742.76</v>
      </c>
      <c r="P251">
        <v>0</v>
      </c>
      <c r="Q251">
        <v>2718.63</v>
      </c>
      <c r="R251">
        <v>0</v>
      </c>
      <c r="S251">
        <v>1147.1600000000001</v>
      </c>
      <c r="T251">
        <v>0</v>
      </c>
      <c r="U251">
        <v>0</v>
      </c>
      <c r="V251">
        <v>696.71</v>
      </c>
      <c r="W251">
        <v>283.67</v>
      </c>
      <c r="X251">
        <v>0</v>
      </c>
      <c r="Y251">
        <v>4190.8999999999996</v>
      </c>
      <c r="Z251">
        <v>0</v>
      </c>
      <c r="AA251">
        <v>1159.06</v>
      </c>
      <c r="AB251">
        <v>615.80999999999995</v>
      </c>
      <c r="AC251">
        <v>532.01</v>
      </c>
      <c r="AD251">
        <v>1664.3</v>
      </c>
      <c r="AE251">
        <v>1989.45</v>
      </c>
      <c r="AF251">
        <v>724.38</v>
      </c>
      <c r="AG251">
        <v>965.02</v>
      </c>
      <c r="AH251">
        <v>0</v>
      </c>
      <c r="AI251">
        <v>0</v>
      </c>
      <c r="AJ251">
        <v>840.85</v>
      </c>
      <c r="AK251">
        <v>483.13</v>
      </c>
      <c r="AL251">
        <v>2702.18</v>
      </c>
      <c r="AM251">
        <v>1259.19</v>
      </c>
      <c r="AN251">
        <v>0</v>
      </c>
      <c r="AO251">
        <v>1965.59</v>
      </c>
      <c r="AP251">
        <v>1070.94</v>
      </c>
      <c r="AQ251">
        <v>0</v>
      </c>
      <c r="AR251">
        <v>0</v>
      </c>
      <c r="AS251">
        <v>0</v>
      </c>
      <c r="AT251">
        <v>0</v>
      </c>
      <c r="AU251">
        <v>0</v>
      </c>
      <c r="AV251">
        <v>0</v>
      </c>
    </row>
    <row r="252" spans="1:48">
      <c r="A252" t="s">
        <v>84</v>
      </c>
      <c r="B252">
        <v>1</v>
      </c>
      <c r="C252">
        <v>5440</v>
      </c>
      <c r="D252">
        <v>5</v>
      </c>
      <c r="E252" t="s">
        <v>314</v>
      </c>
      <c r="G252">
        <v>0</v>
      </c>
      <c r="H252">
        <v>0</v>
      </c>
      <c r="I252">
        <v>913.51</v>
      </c>
      <c r="J252">
        <v>317.33</v>
      </c>
      <c r="K252">
        <v>832.89</v>
      </c>
      <c r="L252">
        <v>234.55</v>
      </c>
      <c r="M252">
        <v>0</v>
      </c>
      <c r="N252">
        <v>0</v>
      </c>
      <c r="O252">
        <v>430.18</v>
      </c>
      <c r="P252">
        <v>464.73</v>
      </c>
      <c r="Q252">
        <v>0</v>
      </c>
      <c r="R252">
        <v>0</v>
      </c>
      <c r="S252">
        <v>31.6</v>
      </c>
      <c r="T252">
        <v>0</v>
      </c>
      <c r="U252">
        <v>0</v>
      </c>
      <c r="V252">
        <v>0</v>
      </c>
      <c r="W252">
        <v>34.479999999999997</v>
      </c>
      <c r="X252">
        <v>0</v>
      </c>
      <c r="Y252">
        <v>714.98</v>
      </c>
      <c r="Z252">
        <v>-301.10000000000002</v>
      </c>
      <c r="AA252">
        <v>1098.97</v>
      </c>
      <c r="AB252">
        <v>0</v>
      </c>
      <c r="AC252">
        <v>0</v>
      </c>
      <c r="AD252">
        <v>0</v>
      </c>
      <c r="AE252">
        <v>0</v>
      </c>
      <c r="AF252">
        <v>0</v>
      </c>
      <c r="AG252">
        <v>0</v>
      </c>
      <c r="AH252">
        <v>0</v>
      </c>
      <c r="AI252">
        <v>0</v>
      </c>
      <c r="AJ252">
        <v>0</v>
      </c>
      <c r="AK252">
        <v>0</v>
      </c>
      <c r="AL252">
        <v>0</v>
      </c>
      <c r="AM252">
        <v>0</v>
      </c>
      <c r="AN252">
        <v>0</v>
      </c>
      <c r="AO252">
        <v>346.07</v>
      </c>
      <c r="AP252">
        <v>0</v>
      </c>
      <c r="AQ252">
        <v>0</v>
      </c>
      <c r="AR252">
        <v>0</v>
      </c>
      <c r="AS252">
        <v>0</v>
      </c>
      <c r="AT252">
        <v>0</v>
      </c>
      <c r="AU252">
        <v>0</v>
      </c>
      <c r="AV252">
        <v>0</v>
      </c>
    </row>
    <row r="253" spans="1:48">
      <c r="A253" t="s">
        <v>84</v>
      </c>
      <c r="B253">
        <v>1</v>
      </c>
      <c r="C253">
        <v>5445</v>
      </c>
      <c r="D253">
        <v>5</v>
      </c>
      <c r="E253" t="s">
        <v>315</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row>
    <row r="254" spans="1:48">
      <c r="A254" t="s">
        <v>84</v>
      </c>
      <c r="B254">
        <v>1</v>
      </c>
      <c r="C254">
        <v>5450</v>
      </c>
      <c r="D254">
        <v>5</v>
      </c>
      <c r="E254" t="s">
        <v>316</v>
      </c>
      <c r="G254">
        <v>0</v>
      </c>
      <c r="H254">
        <v>0</v>
      </c>
      <c r="I254">
        <v>27.96</v>
      </c>
      <c r="J254">
        <v>347.91</v>
      </c>
      <c r="K254">
        <v>58.42</v>
      </c>
      <c r="L254">
        <v>72.05</v>
      </c>
      <c r="M254">
        <v>90.67</v>
      </c>
      <c r="N254">
        <v>0</v>
      </c>
      <c r="O254">
        <v>258.39999999999998</v>
      </c>
      <c r="P254">
        <v>64.8</v>
      </c>
      <c r="Q254">
        <v>117.22</v>
      </c>
      <c r="R254">
        <v>472.93</v>
      </c>
      <c r="S254">
        <v>0</v>
      </c>
      <c r="T254">
        <v>0</v>
      </c>
      <c r="U254">
        <v>0</v>
      </c>
      <c r="V254">
        <v>26.7</v>
      </c>
      <c r="W254">
        <v>0</v>
      </c>
      <c r="X254">
        <v>220.52</v>
      </c>
      <c r="Y254">
        <v>46.09</v>
      </c>
      <c r="Z254">
        <v>119.59</v>
      </c>
      <c r="AA254">
        <v>24.52</v>
      </c>
      <c r="AB254">
        <v>0</v>
      </c>
      <c r="AC254">
        <v>128.80000000000001</v>
      </c>
      <c r="AD254">
        <v>188.71</v>
      </c>
      <c r="AE254">
        <v>69.7</v>
      </c>
      <c r="AF254">
        <v>145.25</v>
      </c>
      <c r="AG254">
        <v>0</v>
      </c>
      <c r="AH254">
        <v>0</v>
      </c>
      <c r="AI254">
        <v>0</v>
      </c>
      <c r="AJ254">
        <v>0</v>
      </c>
      <c r="AK254">
        <v>0</v>
      </c>
      <c r="AL254">
        <v>302.11</v>
      </c>
      <c r="AM254">
        <v>43.47</v>
      </c>
      <c r="AN254">
        <v>0</v>
      </c>
      <c r="AO254">
        <v>141.52000000000001</v>
      </c>
      <c r="AP254">
        <v>71.88</v>
      </c>
      <c r="AQ254">
        <v>0</v>
      </c>
      <c r="AR254">
        <v>0</v>
      </c>
      <c r="AS254">
        <v>0</v>
      </c>
      <c r="AT254">
        <v>0</v>
      </c>
      <c r="AU254">
        <v>0</v>
      </c>
      <c r="AV254">
        <v>0</v>
      </c>
    </row>
    <row r="255" spans="1:48">
      <c r="A255" t="s">
        <v>84</v>
      </c>
      <c r="B255">
        <v>1</v>
      </c>
      <c r="C255">
        <v>5455</v>
      </c>
      <c r="D255">
        <v>5</v>
      </c>
      <c r="E255" t="s">
        <v>317</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row>
    <row r="256" spans="1:48">
      <c r="A256" t="s">
        <v>84</v>
      </c>
      <c r="B256">
        <v>1</v>
      </c>
      <c r="C256">
        <v>5460</v>
      </c>
      <c r="D256">
        <v>5</v>
      </c>
      <c r="E256" t="s">
        <v>318</v>
      </c>
      <c r="G256">
        <v>0</v>
      </c>
      <c r="H256">
        <v>0</v>
      </c>
      <c r="I256">
        <v>0</v>
      </c>
      <c r="J256">
        <v>0</v>
      </c>
      <c r="K256">
        <v>0</v>
      </c>
      <c r="L256">
        <v>0</v>
      </c>
      <c r="M256">
        <v>0</v>
      </c>
      <c r="N256">
        <v>0</v>
      </c>
      <c r="O256">
        <v>0</v>
      </c>
      <c r="P256">
        <v>0</v>
      </c>
      <c r="Q256">
        <v>0</v>
      </c>
      <c r="R256">
        <v>0</v>
      </c>
      <c r="S256">
        <v>281080.89</v>
      </c>
      <c r="T256">
        <v>0</v>
      </c>
      <c r="U256">
        <v>0</v>
      </c>
      <c r="V256">
        <v>0</v>
      </c>
      <c r="W256">
        <v>0</v>
      </c>
      <c r="X256">
        <v>0</v>
      </c>
      <c r="Y256">
        <v>0</v>
      </c>
      <c r="Z256">
        <v>0</v>
      </c>
      <c r="AA256">
        <v>0</v>
      </c>
      <c r="AB256">
        <v>0</v>
      </c>
      <c r="AC256">
        <v>0</v>
      </c>
      <c r="AD256">
        <v>0</v>
      </c>
      <c r="AE256">
        <v>0</v>
      </c>
      <c r="AF256">
        <v>0</v>
      </c>
      <c r="AG256">
        <v>312761.98</v>
      </c>
      <c r="AH256">
        <v>0</v>
      </c>
      <c r="AI256">
        <v>0</v>
      </c>
      <c r="AJ256">
        <v>0</v>
      </c>
      <c r="AK256">
        <v>0</v>
      </c>
      <c r="AL256">
        <v>0</v>
      </c>
      <c r="AM256">
        <v>0</v>
      </c>
      <c r="AN256">
        <v>0</v>
      </c>
      <c r="AO256">
        <v>0</v>
      </c>
      <c r="AP256">
        <v>0</v>
      </c>
      <c r="AQ256">
        <v>0</v>
      </c>
      <c r="AR256">
        <v>0</v>
      </c>
      <c r="AS256">
        <v>0</v>
      </c>
      <c r="AT256">
        <v>0</v>
      </c>
      <c r="AU256">
        <v>0</v>
      </c>
      <c r="AV256">
        <v>0</v>
      </c>
    </row>
    <row r="257" spans="1:48">
      <c r="A257" t="s">
        <v>84</v>
      </c>
      <c r="B257">
        <v>1</v>
      </c>
      <c r="C257">
        <v>5461</v>
      </c>
      <c r="D257">
        <v>5</v>
      </c>
      <c r="E257" t="s">
        <v>319</v>
      </c>
      <c r="G257">
        <v>0</v>
      </c>
      <c r="H257">
        <v>0</v>
      </c>
      <c r="I257">
        <v>0</v>
      </c>
      <c r="J257">
        <v>0</v>
      </c>
      <c r="K257">
        <v>0</v>
      </c>
      <c r="L257">
        <v>0</v>
      </c>
      <c r="M257">
        <v>0</v>
      </c>
      <c r="N257">
        <v>0</v>
      </c>
      <c r="O257">
        <v>0</v>
      </c>
      <c r="P257">
        <v>0</v>
      </c>
      <c r="Q257">
        <v>0</v>
      </c>
      <c r="R257">
        <v>0</v>
      </c>
      <c r="S257">
        <v>48177.14</v>
      </c>
      <c r="T257">
        <v>0</v>
      </c>
      <c r="U257">
        <v>0</v>
      </c>
      <c r="V257">
        <v>0</v>
      </c>
      <c r="W257">
        <v>0</v>
      </c>
      <c r="X257">
        <v>0</v>
      </c>
      <c r="Y257">
        <v>0</v>
      </c>
      <c r="Z257">
        <v>0</v>
      </c>
      <c r="AA257">
        <v>0</v>
      </c>
      <c r="AB257">
        <v>0</v>
      </c>
      <c r="AC257">
        <v>0</v>
      </c>
      <c r="AD257">
        <v>0</v>
      </c>
      <c r="AE257">
        <v>0</v>
      </c>
      <c r="AF257">
        <v>0</v>
      </c>
      <c r="AG257">
        <v>53045.52</v>
      </c>
      <c r="AH257">
        <v>0</v>
      </c>
      <c r="AI257">
        <v>0</v>
      </c>
      <c r="AJ257">
        <v>0</v>
      </c>
      <c r="AK257">
        <v>0</v>
      </c>
      <c r="AL257">
        <v>0</v>
      </c>
      <c r="AM257">
        <v>0</v>
      </c>
      <c r="AN257">
        <v>0</v>
      </c>
      <c r="AO257">
        <v>0</v>
      </c>
      <c r="AP257">
        <v>0</v>
      </c>
      <c r="AQ257">
        <v>0</v>
      </c>
      <c r="AR257">
        <v>0</v>
      </c>
      <c r="AS257">
        <v>0</v>
      </c>
      <c r="AT257">
        <v>0</v>
      </c>
      <c r="AU257">
        <v>0</v>
      </c>
      <c r="AV257">
        <v>0</v>
      </c>
    </row>
    <row r="258" spans="1:48">
      <c r="A258" t="s">
        <v>84</v>
      </c>
      <c r="B258">
        <v>1</v>
      </c>
      <c r="C258">
        <v>5462</v>
      </c>
      <c r="D258">
        <v>5</v>
      </c>
      <c r="E258" t="s">
        <v>595</v>
      </c>
      <c r="G258">
        <v>0</v>
      </c>
      <c r="H258">
        <v>0</v>
      </c>
      <c r="I258">
        <v>0</v>
      </c>
      <c r="J258">
        <v>0</v>
      </c>
      <c r="K258">
        <v>0</v>
      </c>
      <c r="L258">
        <v>0</v>
      </c>
      <c r="M258">
        <v>0</v>
      </c>
      <c r="N258">
        <v>0</v>
      </c>
      <c r="O258">
        <v>0</v>
      </c>
      <c r="P258">
        <v>0</v>
      </c>
      <c r="Q258">
        <v>0</v>
      </c>
      <c r="R258">
        <v>0</v>
      </c>
      <c r="S258">
        <v>5687</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row>
    <row r="259" spans="1:48">
      <c r="A259" t="s">
        <v>84</v>
      </c>
      <c r="B259">
        <v>1</v>
      </c>
      <c r="C259">
        <v>5463</v>
      </c>
      <c r="D259">
        <v>5</v>
      </c>
      <c r="E259" t="s">
        <v>594</v>
      </c>
      <c r="G259">
        <v>0</v>
      </c>
      <c r="H259">
        <v>0</v>
      </c>
      <c r="I259">
        <v>0</v>
      </c>
      <c r="J259">
        <v>0</v>
      </c>
      <c r="K259">
        <v>0</v>
      </c>
      <c r="L259">
        <v>0</v>
      </c>
      <c r="M259">
        <v>0</v>
      </c>
      <c r="N259">
        <v>0</v>
      </c>
      <c r="O259">
        <v>0</v>
      </c>
      <c r="P259">
        <v>0</v>
      </c>
      <c r="Q259">
        <v>0</v>
      </c>
      <c r="R259">
        <v>0</v>
      </c>
      <c r="S259">
        <v>1</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row>
    <row r="260" spans="1:48">
      <c r="A260" t="s">
        <v>84</v>
      </c>
      <c r="B260">
        <v>1</v>
      </c>
      <c r="C260">
        <v>5464</v>
      </c>
      <c r="D260">
        <v>5</v>
      </c>
      <c r="E260" t="s">
        <v>320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row>
    <row r="261" spans="1:48">
      <c r="A261" t="s">
        <v>84</v>
      </c>
      <c r="B261">
        <v>1</v>
      </c>
      <c r="C261">
        <v>5465</v>
      </c>
      <c r="D261">
        <v>5</v>
      </c>
      <c r="E261" t="s">
        <v>321</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row>
    <row r="262" spans="1:48">
      <c r="A262" t="s">
        <v>84</v>
      </c>
      <c r="B262">
        <v>1</v>
      </c>
      <c r="C262">
        <v>5470</v>
      </c>
      <c r="D262">
        <v>5</v>
      </c>
      <c r="E262" t="s">
        <v>322</v>
      </c>
      <c r="G262">
        <v>0</v>
      </c>
      <c r="H262">
        <v>425.41</v>
      </c>
      <c r="I262">
        <v>0</v>
      </c>
      <c r="J262">
        <v>700</v>
      </c>
      <c r="K262">
        <v>0</v>
      </c>
      <c r="L262">
        <v>0</v>
      </c>
      <c r="M262">
        <v>0</v>
      </c>
      <c r="N262">
        <v>0</v>
      </c>
      <c r="O262">
        <v>1103.6199999999999</v>
      </c>
      <c r="P262">
        <v>0</v>
      </c>
      <c r="Q262">
        <v>0</v>
      </c>
      <c r="R262">
        <v>0</v>
      </c>
      <c r="S262">
        <v>603.62</v>
      </c>
      <c r="T262">
        <v>0</v>
      </c>
      <c r="U262">
        <v>0</v>
      </c>
      <c r="V262">
        <v>0</v>
      </c>
      <c r="W262">
        <v>0</v>
      </c>
      <c r="X262">
        <v>0</v>
      </c>
      <c r="Y262">
        <v>0</v>
      </c>
      <c r="Z262">
        <v>0</v>
      </c>
      <c r="AA262">
        <v>200</v>
      </c>
      <c r="AB262">
        <v>0</v>
      </c>
      <c r="AC262">
        <v>1207.24</v>
      </c>
      <c r="AD262">
        <v>0</v>
      </c>
      <c r="AE262">
        <v>0</v>
      </c>
      <c r="AF262">
        <v>0</v>
      </c>
      <c r="AG262">
        <v>200</v>
      </c>
      <c r="AH262">
        <v>0</v>
      </c>
      <c r="AI262">
        <v>0</v>
      </c>
      <c r="AJ262">
        <v>1417.19</v>
      </c>
      <c r="AK262">
        <v>0</v>
      </c>
      <c r="AL262">
        <v>0</v>
      </c>
      <c r="AM262">
        <v>0</v>
      </c>
      <c r="AN262">
        <v>679.42</v>
      </c>
      <c r="AO262">
        <v>0</v>
      </c>
      <c r="AP262">
        <v>0</v>
      </c>
      <c r="AQ262">
        <v>150</v>
      </c>
      <c r="AR262">
        <v>0</v>
      </c>
      <c r="AS262">
        <v>0</v>
      </c>
      <c r="AT262">
        <v>0</v>
      </c>
      <c r="AU262">
        <v>0</v>
      </c>
      <c r="AV262">
        <v>0</v>
      </c>
    </row>
    <row r="263" spans="1:48">
      <c r="A263" t="s">
        <v>84</v>
      </c>
      <c r="B263">
        <v>1</v>
      </c>
      <c r="C263">
        <v>5480</v>
      </c>
      <c r="D263">
        <v>5</v>
      </c>
      <c r="E263" t="s">
        <v>621</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row>
    <row r="264" spans="1:48">
      <c r="A264" t="s">
        <v>84</v>
      </c>
      <c r="B264">
        <v>1</v>
      </c>
      <c r="C264">
        <v>5500</v>
      </c>
      <c r="D264">
        <v>5</v>
      </c>
      <c r="E264" t="s">
        <v>323</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row>
    <row r="265" spans="1:48">
      <c r="A265" t="s">
        <v>84</v>
      </c>
      <c r="B265">
        <v>1</v>
      </c>
      <c r="C265">
        <v>5505</v>
      </c>
      <c r="D265">
        <v>5</v>
      </c>
      <c r="E265" t="s">
        <v>324</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row>
    <row r="266" spans="1:48">
      <c r="A266" t="s">
        <v>84</v>
      </c>
      <c r="B266">
        <v>1</v>
      </c>
      <c r="C266">
        <v>5600</v>
      </c>
      <c r="D266">
        <v>5</v>
      </c>
      <c r="E266" t="s">
        <v>325</v>
      </c>
      <c r="G266">
        <v>0</v>
      </c>
      <c r="H266">
        <v>3018.64</v>
      </c>
      <c r="I266">
        <v>2836.92</v>
      </c>
      <c r="J266">
        <v>3850.26</v>
      </c>
      <c r="K266">
        <v>6589.68</v>
      </c>
      <c r="L266">
        <v>4322.32</v>
      </c>
      <c r="M266">
        <v>4294.75</v>
      </c>
      <c r="N266">
        <v>3872.19</v>
      </c>
      <c r="O266">
        <v>4873.17</v>
      </c>
      <c r="P266">
        <v>3678.86</v>
      </c>
      <c r="Q266">
        <v>5112.1000000000004</v>
      </c>
      <c r="R266">
        <v>3842.96</v>
      </c>
      <c r="S266">
        <v>5592.86</v>
      </c>
      <c r="T266">
        <v>0</v>
      </c>
      <c r="U266">
        <v>0</v>
      </c>
      <c r="V266">
        <v>3236.03</v>
      </c>
      <c r="W266">
        <v>2650.4</v>
      </c>
      <c r="X266">
        <v>4190.3999999999996</v>
      </c>
      <c r="Y266">
        <v>5304.56</v>
      </c>
      <c r="Z266">
        <v>4662.7700000000004</v>
      </c>
      <c r="AA266">
        <v>5190.42</v>
      </c>
      <c r="AB266">
        <v>5313.55</v>
      </c>
      <c r="AC266">
        <v>5544.55</v>
      </c>
      <c r="AD266">
        <v>4264.62</v>
      </c>
      <c r="AE266">
        <v>4775.6000000000004</v>
      </c>
      <c r="AF266">
        <v>5256.59</v>
      </c>
      <c r="AG266">
        <v>3060.61</v>
      </c>
      <c r="AH266">
        <v>0</v>
      </c>
      <c r="AI266">
        <v>0</v>
      </c>
      <c r="AJ266">
        <v>2763.91</v>
      </c>
      <c r="AK266">
        <v>2935.9</v>
      </c>
      <c r="AL266">
        <v>4157.5600000000004</v>
      </c>
      <c r="AM266">
        <v>5538.86</v>
      </c>
      <c r="AN266">
        <v>5065.18</v>
      </c>
      <c r="AO266">
        <v>4703.6400000000003</v>
      </c>
      <c r="AP266">
        <v>5366.62</v>
      </c>
      <c r="AQ266">
        <v>923.89</v>
      </c>
      <c r="AR266">
        <v>0</v>
      </c>
      <c r="AS266">
        <v>0</v>
      </c>
      <c r="AT266">
        <v>0</v>
      </c>
      <c r="AU266">
        <v>0</v>
      </c>
      <c r="AV266">
        <v>0</v>
      </c>
    </row>
    <row r="267" spans="1:48">
      <c r="A267" t="s">
        <v>84</v>
      </c>
      <c r="B267">
        <v>1</v>
      </c>
      <c r="C267">
        <v>5601</v>
      </c>
      <c r="D267">
        <v>5</v>
      </c>
      <c r="E267" t="s">
        <v>326</v>
      </c>
      <c r="G267">
        <v>0</v>
      </c>
      <c r="H267">
        <v>281.27999999999997</v>
      </c>
      <c r="I267">
        <v>256.37</v>
      </c>
      <c r="J267">
        <v>370.28</v>
      </c>
      <c r="K267">
        <v>660.16</v>
      </c>
      <c r="L267">
        <v>424.01</v>
      </c>
      <c r="M267">
        <v>392.5</v>
      </c>
      <c r="N267">
        <v>369.73</v>
      </c>
      <c r="O267">
        <v>452.31</v>
      </c>
      <c r="P267">
        <v>342.16</v>
      </c>
      <c r="Q267">
        <v>547.98</v>
      </c>
      <c r="R267">
        <v>284.76</v>
      </c>
      <c r="S267">
        <v>1448.16</v>
      </c>
      <c r="T267">
        <v>0</v>
      </c>
      <c r="U267">
        <v>0</v>
      </c>
      <c r="V267">
        <v>283.64</v>
      </c>
      <c r="W267">
        <v>321.02999999999997</v>
      </c>
      <c r="X267">
        <v>400.72</v>
      </c>
      <c r="Y267">
        <v>517.5</v>
      </c>
      <c r="Z267">
        <v>345.48</v>
      </c>
      <c r="AA267">
        <v>587.26</v>
      </c>
      <c r="AB267">
        <v>499.14</v>
      </c>
      <c r="AC267">
        <v>517.79999999999995</v>
      </c>
      <c r="AD267">
        <v>398.38</v>
      </c>
      <c r="AE267">
        <v>447.83</v>
      </c>
      <c r="AF267">
        <v>515.03</v>
      </c>
      <c r="AG267">
        <v>1428.89</v>
      </c>
      <c r="AH267">
        <v>0</v>
      </c>
      <c r="AI267">
        <v>0</v>
      </c>
      <c r="AJ267">
        <v>268.93</v>
      </c>
      <c r="AK267">
        <v>287.92</v>
      </c>
      <c r="AL267">
        <v>409.02</v>
      </c>
      <c r="AM267">
        <v>550.70000000000005</v>
      </c>
      <c r="AN267">
        <v>480.99</v>
      </c>
      <c r="AO267">
        <v>455.2</v>
      </c>
      <c r="AP267">
        <v>519.74</v>
      </c>
      <c r="AQ267">
        <v>87.9</v>
      </c>
      <c r="AR267">
        <v>0</v>
      </c>
      <c r="AS267">
        <v>0</v>
      </c>
      <c r="AT267">
        <v>0</v>
      </c>
      <c r="AU267">
        <v>0</v>
      </c>
      <c r="AV267">
        <v>0</v>
      </c>
    </row>
    <row r="268" spans="1:48">
      <c r="A268" t="s">
        <v>84</v>
      </c>
      <c r="B268">
        <v>1</v>
      </c>
      <c r="C268">
        <v>5602</v>
      </c>
      <c r="D268">
        <v>5</v>
      </c>
      <c r="E268" t="s">
        <v>204</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row>
    <row r="269" spans="1:48">
      <c r="A269" t="s">
        <v>84</v>
      </c>
      <c r="B269">
        <v>1</v>
      </c>
      <c r="C269">
        <v>5603</v>
      </c>
      <c r="D269">
        <v>5</v>
      </c>
      <c r="E269" t="s">
        <v>204</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row>
    <row r="270" spans="1:48">
      <c r="A270" t="s">
        <v>84</v>
      </c>
      <c r="B270">
        <v>1</v>
      </c>
      <c r="C270">
        <v>5800</v>
      </c>
      <c r="D270">
        <v>5</v>
      </c>
      <c r="E270" t="s">
        <v>327</v>
      </c>
      <c r="G270">
        <v>0</v>
      </c>
      <c r="H270">
        <v>13169.61</v>
      </c>
      <c r="I270">
        <v>11474.68</v>
      </c>
      <c r="J270">
        <v>13161.81</v>
      </c>
      <c r="K270">
        <v>11604.09</v>
      </c>
      <c r="L270">
        <v>10985.7</v>
      </c>
      <c r="M270">
        <v>10846.09</v>
      </c>
      <c r="N270">
        <v>11669.03</v>
      </c>
      <c r="O270">
        <v>11577.34</v>
      </c>
      <c r="P270">
        <v>11778.69</v>
      </c>
      <c r="Q270">
        <v>12457.69</v>
      </c>
      <c r="R270">
        <v>9060.15</v>
      </c>
      <c r="S270">
        <v>22936.36</v>
      </c>
      <c r="T270">
        <v>0</v>
      </c>
      <c r="U270">
        <v>0</v>
      </c>
      <c r="V270">
        <v>14043.77</v>
      </c>
      <c r="W270">
        <v>15042.06</v>
      </c>
      <c r="X270">
        <v>16967.669999999998</v>
      </c>
      <c r="Y270">
        <v>14974.46</v>
      </c>
      <c r="Z270">
        <v>15726.72</v>
      </c>
      <c r="AA270">
        <v>15995.26</v>
      </c>
      <c r="AB270">
        <v>13687.31</v>
      </c>
      <c r="AC270">
        <v>16705.349999999999</v>
      </c>
      <c r="AD270">
        <v>15976.57</v>
      </c>
      <c r="AE270">
        <v>16043.98</v>
      </c>
      <c r="AF270">
        <v>16422.099999999999</v>
      </c>
      <c r="AG270">
        <v>13851.75</v>
      </c>
      <c r="AH270">
        <v>0</v>
      </c>
      <c r="AI270">
        <v>0</v>
      </c>
      <c r="AJ270">
        <v>11507.61</v>
      </c>
      <c r="AK270">
        <v>12529.71</v>
      </c>
      <c r="AL270">
        <v>12296.15</v>
      </c>
      <c r="AM270">
        <v>13130.46</v>
      </c>
      <c r="AN270">
        <v>18531.14</v>
      </c>
      <c r="AO270">
        <v>18697.990000000002</v>
      </c>
      <c r="AP270">
        <v>16885.849999999999</v>
      </c>
      <c r="AQ270">
        <v>3066.47</v>
      </c>
      <c r="AR270">
        <v>0</v>
      </c>
      <c r="AS270">
        <v>0</v>
      </c>
      <c r="AT270">
        <v>0</v>
      </c>
      <c r="AU270">
        <v>0</v>
      </c>
      <c r="AV270">
        <v>0</v>
      </c>
    </row>
    <row r="271" spans="1:48">
      <c r="A271" t="s">
        <v>84</v>
      </c>
      <c r="B271">
        <v>1</v>
      </c>
      <c r="C271">
        <v>5801</v>
      </c>
      <c r="D271">
        <v>5</v>
      </c>
      <c r="E271" t="s">
        <v>328</v>
      </c>
      <c r="G271">
        <v>0</v>
      </c>
      <c r="H271">
        <v>1413.21</v>
      </c>
      <c r="I271">
        <v>1239.52</v>
      </c>
      <c r="J271">
        <v>1412.19</v>
      </c>
      <c r="K271">
        <v>1225.71</v>
      </c>
      <c r="L271">
        <v>1174.93</v>
      </c>
      <c r="M271">
        <v>1155.3800000000001</v>
      </c>
      <c r="N271">
        <v>1159.58</v>
      </c>
      <c r="O271">
        <v>1166.52</v>
      </c>
      <c r="P271">
        <v>1180.6300000000001</v>
      </c>
      <c r="Q271">
        <v>1232.3599999999999</v>
      </c>
      <c r="R271">
        <v>876.9</v>
      </c>
      <c r="S271">
        <v>5298.12</v>
      </c>
      <c r="T271">
        <v>0</v>
      </c>
      <c r="U271">
        <v>0</v>
      </c>
      <c r="V271">
        <v>1454.58</v>
      </c>
      <c r="W271">
        <v>1499.37</v>
      </c>
      <c r="X271">
        <v>1771.52</v>
      </c>
      <c r="Y271">
        <v>1543.87</v>
      </c>
      <c r="Z271">
        <v>1618.25</v>
      </c>
      <c r="AA271">
        <v>1672.56</v>
      </c>
      <c r="AB271">
        <v>1403.91</v>
      </c>
      <c r="AC271">
        <v>1746.41</v>
      </c>
      <c r="AD271">
        <v>1676.65</v>
      </c>
      <c r="AE271">
        <v>1669.78</v>
      </c>
      <c r="AF271">
        <v>1718.68</v>
      </c>
      <c r="AG271">
        <v>5362.85</v>
      </c>
      <c r="AH271">
        <v>0</v>
      </c>
      <c r="AI271">
        <v>0</v>
      </c>
      <c r="AJ271">
        <v>1221.68</v>
      </c>
      <c r="AK271">
        <v>1341.04</v>
      </c>
      <c r="AL271">
        <v>1313.42</v>
      </c>
      <c r="AM271">
        <v>1388.84</v>
      </c>
      <c r="AN271">
        <v>1879.59</v>
      </c>
      <c r="AO271">
        <v>1928.65</v>
      </c>
      <c r="AP271">
        <v>1727.79</v>
      </c>
      <c r="AQ271">
        <v>316.39999999999998</v>
      </c>
      <c r="AR271">
        <v>0</v>
      </c>
      <c r="AS271">
        <v>0</v>
      </c>
      <c r="AT271">
        <v>0</v>
      </c>
      <c r="AU271">
        <v>0</v>
      </c>
      <c r="AV271">
        <v>0</v>
      </c>
    </row>
    <row r="272" spans="1:48">
      <c r="A272" t="s">
        <v>84</v>
      </c>
      <c r="B272">
        <v>1</v>
      </c>
      <c r="C272">
        <v>5802</v>
      </c>
      <c r="D272">
        <v>5</v>
      </c>
      <c r="E272" t="s">
        <v>204</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row>
    <row r="273" spans="1:48">
      <c r="A273" t="s">
        <v>84</v>
      </c>
      <c r="B273">
        <v>1</v>
      </c>
      <c r="C273">
        <v>5803</v>
      </c>
      <c r="D273">
        <v>5</v>
      </c>
      <c r="E273" t="s">
        <v>204</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row>
    <row r="274" spans="1:48">
      <c r="A274" t="s">
        <v>84</v>
      </c>
      <c r="B274">
        <v>1</v>
      </c>
      <c r="C274">
        <v>5804</v>
      </c>
      <c r="D274">
        <v>5</v>
      </c>
      <c r="E274" t="s">
        <v>204</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row>
    <row r="275" spans="1:48">
      <c r="A275" t="s">
        <v>84</v>
      </c>
      <c r="B275">
        <v>1</v>
      </c>
      <c r="C275">
        <v>5805</v>
      </c>
      <c r="D275">
        <v>5</v>
      </c>
      <c r="E275" t="s">
        <v>204</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row>
    <row r="276" spans="1:48">
      <c r="A276" t="s">
        <v>84</v>
      </c>
      <c r="B276">
        <v>1</v>
      </c>
      <c r="C276">
        <v>5810</v>
      </c>
      <c r="D276">
        <v>5</v>
      </c>
      <c r="E276" t="s">
        <v>204</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row>
    <row r="277" spans="1:48">
      <c r="A277" t="s">
        <v>84</v>
      </c>
      <c r="B277">
        <v>1</v>
      </c>
      <c r="C277">
        <v>5815</v>
      </c>
      <c r="D277">
        <v>5</v>
      </c>
      <c r="E277" t="s">
        <v>204</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row>
    <row r="278" spans="1:48">
      <c r="A278" t="s">
        <v>84</v>
      </c>
      <c r="B278">
        <v>1</v>
      </c>
      <c r="C278">
        <v>5818</v>
      </c>
      <c r="D278">
        <v>5</v>
      </c>
      <c r="E278" t="s">
        <v>329</v>
      </c>
      <c r="G278">
        <v>0</v>
      </c>
      <c r="H278">
        <v>191.25</v>
      </c>
      <c r="I278">
        <v>30.89</v>
      </c>
      <c r="J278">
        <v>12.29</v>
      </c>
      <c r="K278">
        <v>157.66</v>
      </c>
      <c r="L278">
        <v>28.61</v>
      </c>
      <c r="M278">
        <v>190.3</v>
      </c>
      <c r="N278">
        <v>20.190000000000001</v>
      </c>
      <c r="O278">
        <v>40.4</v>
      </c>
      <c r="P278">
        <v>66.11</v>
      </c>
      <c r="Q278">
        <v>408.63</v>
      </c>
      <c r="R278">
        <v>146.35</v>
      </c>
      <c r="S278">
        <v>200.42</v>
      </c>
      <c r="T278">
        <v>0</v>
      </c>
      <c r="U278">
        <v>0</v>
      </c>
      <c r="V278">
        <v>0</v>
      </c>
      <c r="W278">
        <v>188.54</v>
      </c>
      <c r="X278">
        <v>521.88</v>
      </c>
      <c r="Y278">
        <v>303.92</v>
      </c>
      <c r="Z278">
        <v>0</v>
      </c>
      <c r="AA278">
        <v>91.97</v>
      </c>
      <c r="AB278">
        <v>89.94</v>
      </c>
      <c r="AC278">
        <v>0</v>
      </c>
      <c r="AD278">
        <v>0</v>
      </c>
      <c r="AE278">
        <v>406.41</v>
      </c>
      <c r="AF278">
        <v>82.85</v>
      </c>
      <c r="AG278">
        <v>45.03</v>
      </c>
      <c r="AH278">
        <v>0</v>
      </c>
      <c r="AI278">
        <v>0</v>
      </c>
      <c r="AJ278">
        <v>0</v>
      </c>
      <c r="AK278">
        <v>0</v>
      </c>
      <c r="AL278">
        <v>267.27</v>
      </c>
      <c r="AM278">
        <v>88.96</v>
      </c>
      <c r="AN278">
        <v>67.69</v>
      </c>
      <c r="AO278">
        <v>204.9</v>
      </c>
      <c r="AP278">
        <v>138.69999999999999</v>
      </c>
      <c r="AQ278">
        <v>22.2</v>
      </c>
      <c r="AR278">
        <v>0</v>
      </c>
      <c r="AS278">
        <v>0</v>
      </c>
      <c r="AT278">
        <v>0</v>
      </c>
      <c r="AU278">
        <v>0</v>
      </c>
      <c r="AV278">
        <v>0</v>
      </c>
    </row>
    <row r="279" spans="1:48">
      <c r="A279" t="s">
        <v>84</v>
      </c>
      <c r="B279">
        <v>1</v>
      </c>
      <c r="C279">
        <v>5819</v>
      </c>
      <c r="D279">
        <v>5</v>
      </c>
      <c r="E279" t="s">
        <v>330</v>
      </c>
      <c r="G279">
        <v>0</v>
      </c>
      <c r="H279">
        <v>0</v>
      </c>
      <c r="I279">
        <v>170.75</v>
      </c>
      <c r="J279">
        <v>53.99</v>
      </c>
      <c r="K279">
        <v>0</v>
      </c>
      <c r="L279">
        <v>66.400000000000006</v>
      </c>
      <c r="M279">
        <v>132.80000000000001</v>
      </c>
      <c r="N279">
        <v>68.94</v>
      </c>
      <c r="O279">
        <v>68.94</v>
      </c>
      <c r="P279">
        <v>0</v>
      </c>
      <c r="Q279">
        <v>0</v>
      </c>
      <c r="R279">
        <v>137.88</v>
      </c>
      <c r="S279">
        <v>75.39</v>
      </c>
      <c r="T279">
        <v>0</v>
      </c>
      <c r="U279">
        <v>0</v>
      </c>
      <c r="V279">
        <v>0</v>
      </c>
      <c r="W279">
        <v>75.39</v>
      </c>
      <c r="X279">
        <v>0</v>
      </c>
      <c r="Y279">
        <v>150.78</v>
      </c>
      <c r="Z279">
        <v>75.39</v>
      </c>
      <c r="AA279">
        <v>75.39</v>
      </c>
      <c r="AB279">
        <v>83.93</v>
      </c>
      <c r="AC279">
        <v>44.57</v>
      </c>
      <c r="AD279">
        <v>60.44</v>
      </c>
      <c r="AE279">
        <v>60.44</v>
      </c>
      <c r="AF279">
        <v>0</v>
      </c>
      <c r="AG279">
        <v>181.32</v>
      </c>
      <c r="AH279">
        <v>0</v>
      </c>
      <c r="AI279">
        <v>0</v>
      </c>
      <c r="AJ279">
        <v>0</v>
      </c>
      <c r="AK279">
        <v>0</v>
      </c>
      <c r="AL279">
        <v>60.44</v>
      </c>
      <c r="AM279">
        <v>60.44</v>
      </c>
      <c r="AN279">
        <v>120.88</v>
      </c>
      <c r="AO279">
        <v>60.44</v>
      </c>
      <c r="AP279">
        <v>60.44</v>
      </c>
      <c r="AQ279">
        <v>0</v>
      </c>
      <c r="AR279">
        <v>0</v>
      </c>
      <c r="AS279">
        <v>0</v>
      </c>
      <c r="AT279">
        <v>0</v>
      </c>
      <c r="AU279">
        <v>0</v>
      </c>
      <c r="AV279">
        <v>0</v>
      </c>
    </row>
    <row r="280" spans="1:48">
      <c r="A280" t="s">
        <v>84</v>
      </c>
      <c r="B280">
        <v>1</v>
      </c>
      <c r="C280">
        <v>5820</v>
      </c>
      <c r="D280">
        <v>5</v>
      </c>
      <c r="E280" t="s">
        <v>331</v>
      </c>
      <c r="G280">
        <v>0</v>
      </c>
      <c r="H280">
        <v>0</v>
      </c>
      <c r="I280">
        <v>143.69</v>
      </c>
      <c r="J280">
        <v>5044.78</v>
      </c>
      <c r="K280">
        <v>417.13</v>
      </c>
      <c r="L280">
        <v>1917.45</v>
      </c>
      <c r="M280">
        <v>199.96</v>
      </c>
      <c r="N280">
        <v>900.41</v>
      </c>
      <c r="O280">
        <v>2859.48</v>
      </c>
      <c r="P280">
        <v>657.8</v>
      </c>
      <c r="Q280">
        <v>3577.48</v>
      </c>
      <c r="R280">
        <v>533.80999999999995</v>
      </c>
      <c r="S280">
        <v>2790.49</v>
      </c>
      <c r="T280">
        <v>0</v>
      </c>
      <c r="U280">
        <v>0</v>
      </c>
      <c r="V280">
        <v>-189.09</v>
      </c>
      <c r="W280">
        <v>4373.68</v>
      </c>
      <c r="X280">
        <v>1622.76</v>
      </c>
      <c r="Y280">
        <v>888.17</v>
      </c>
      <c r="Z280">
        <v>393.07</v>
      </c>
      <c r="AA280">
        <v>936.37</v>
      </c>
      <c r="AB280">
        <v>140.76</v>
      </c>
      <c r="AC280">
        <v>2584.33</v>
      </c>
      <c r="AD280">
        <v>2843.94</v>
      </c>
      <c r="AE280">
        <v>1587.12</v>
      </c>
      <c r="AF280">
        <v>519.11</v>
      </c>
      <c r="AG280">
        <v>3954.57</v>
      </c>
      <c r="AH280">
        <v>0</v>
      </c>
      <c r="AI280">
        <v>0</v>
      </c>
      <c r="AJ280">
        <v>3258.77</v>
      </c>
      <c r="AK280">
        <v>2910.59</v>
      </c>
      <c r="AL280">
        <v>991.38</v>
      </c>
      <c r="AM280">
        <v>2011.15</v>
      </c>
      <c r="AN280">
        <v>1652.24</v>
      </c>
      <c r="AO280">
        <v>2629.12</v>
      </c>
      <c r="AP280">
        <v>117.9</v>
      </c>
      <c r="AQ280">
        <v>0</v>
      </c>
      <c r="AR280">
        <v>0</v>
      </c>
      <c r="AS280">
        <v>0</v>
      </c>
      <c r="AT280">
        <v>0</v>
      </c>
      <c r="AU280">
        <v>0</v>
      </c>
      <c r="AV280">
        <v>0</v>
      </c>
    </row>
    <row r="281" spans="1:48">
      <c r="A281" t="s">
        <v>84</v>
      </c>
      <c r="B281">
        <v>1</v>
      </c>
      <c r="C281">
        <v>5821</v>
      </c>
      <c r="D281">
        <v>5</v>
      </c>
      <c r="E281" t="s">
        <v>332</v>
      </c>
      <c r="G281">
        <v>0</v>
      </c>
      <c r="H281">
        <v>0</v>
      </c>
      <c r="I281">
        <v>0</v>
      </c>
      <c r="J281">
        <v>0</v>
      </c>
      <c r="K281">
        <v>630.05999999999995</v>
      </c>
      <c r="L281">
        <v>510.31</v>
      </c>
      <c r="M281">
        <v>0</v>
      </c>
      <c r="N281">
        <v>0</v>
      </c>
      <c r="O281">
        <v>77.989999999999995</v>
      </c>
      <c r="P281">
        <v>0</v>
      </c>
      <c r="Q281">
        <v>0</v>
      </c>
      <c r="R281">
        <v>0</v>
      </c>
      <c r="S281">
        <v>0</v>
      </c>
      <c r="T281">
        <v>0</v>
      </c>
      <c r="U281">
        <v>0</v>
      </c>
      <c r="V281">
        <v>0</v>
      </c>
      <c r="W281">
        <v>0</v>
      </c>
      <c r="X281">
        <v>620.87</v>
      </c>
      <c r="Y281">
        <v>0</v>
      </c>
      <c r="Z281">
        <v>0</v>
      </c>
      <c r="AA281">
        <v>0</v>
      </c>
      <c r="AB281">
        <v>0</v>
      </c>
      <c r="AC281">
        <v>898.89</v>
      </c>
      <c r="AD281">
        <v>47.53</v>
      </c>
      <c r="AE281">
        <v>0</v>
      </c>
      <c r="AF281">
        <v>0</v>
      </c>
      <c r="AG281">
        <v>0</v>
      </c>
      <c r="AH281">
        <v>0</v>
      </c>
      <c r="AI281">
        <v>0</v>
      </c>
      <c r="AJ281">
        <v>0</v>
      </c>
      <c r="AK281">
        <v>0</v>
      </c>
      <c r="AL281">
        <v>0</v>
      </c>
      <c r="AM281">
        <v>505.96</v>
      </c>
      <c r="AN281">
        <v>0</v>
      </c>
      <c r="AO281">
        <v>0</v>
      </c>
      <c r="AP281">
        <v>0</v>
      </c>
      <c r="AQ281">
        <v>0</v>
      </c>
      <c r="AR281">
        <v>0</v>
      </c>
      <c r="AS281">
        <v>0</v>
      </c>
      <c r="AT281">
        <v>0</v>
      </c>
      <c r="AU281">
        <v>0</v>
      </c>
      <c r="AV281">
        <v>0</v>
      </c>
    </row>
    <row r="282" spans="1:48">
      <c r="A282" t="s">
        <v>84</v>
      </c>
      <c r="B282">
        <v>1</v>
      </c>
      <c r="C282">
        <v>5822</v>
      </c>
      <c r="D282">
        <v>5</v>
      </c>
      <c r="E282" t="s">
        <v>333</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3449.25</v>
      </c>
      <c r="AM282">
        <v>0</v>
      </c>
      <c r="AN282">
        <v>575.1</v>
      </c>
      <c r="AO282">
        <v>233.34</v>
      </c>
      <c r="AP282">
        <v>1767.48</v>
      </c>
      <c r="AQ282">
        <v>409.4</v>
      </c>
      <c r="AR282">
        <v>0</v>
      </c>
      <c r="AS282">
        <v>0</v>
      </c>
      <c r="AT282">
        <v>0</v>
      </c>
      <c r="AU282">
        <v>0</v>
      </c>
      <c r="AV282">
        <v>0</v>
      </c>
    </row>
    <row r="283" spans="1:48">
      <c r="A283" t="s">
        <v>84</v>
      </c>
      <c r="B283">
        <v>1</v>
      </c>
      <c r="C283">
        <v>5900</v>
      </c>
      <c r="D283">
        <v>5</v>
      </c>
      <c r="E283" t="s">
        <v>204</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row>
    <row r="284" spans="1:48">
      <c r="A284" t="s">
        <v>84</v>
      </c>
      <c r="B284">
        <v>1</v>
      </c>
      <c r="C284">
        <v>5905</v>
      </c>
      <c r="D284">
        <v>5</v>
      </c>
      <c r="E284" t="s">
        <v>334</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row>
    <row r="285" spans="1:48">
      <c r="A285" t="s">
        <v>84</v>
      </c>
      <c r="B285">
        <v>1</v>
      </c>
      <c r="C285">
        <v>5910</v>
      </c>
      <c r="D285">
        <v>5</v>
      </c>
      <c r="E285" t="s">
        <v>335</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row>
    <row r="286" spans="1:48">
      <c r="A286" t="s">
        <v>84</v>
      </c>
      <c r="B286">
        <v>1</v>
      </c>
      <c r="C286">
        <v>5915</v>
      </c>
      <c r="D286">
        <v>5</v>
      </c>
      <c r="E286" t="s">
        <v>336</v>
      </c>
      <c r="G286">
        <v>0</v>
      </c>
      <c r="H286">
        <v>0</v>
      </c>
      <c r="I286">
        <v>334.58</v>
      </c>
      <c r="J286">
        <v>330.4</v>
      </c>
      <c r="K286">
        <v>330.52</v>
      </c>
      <c r="L286">
        <v>284.88</v>
      </c>
      <c r="M286">
        <v>494.99</v>
      </c>
      <c r="N286">
        <v>282.33999999999997</v>
      </c>
      <c r="O286">
        <v>281.37</v>
      </c>
      <c r="P286">
        <v>322.79000000000002</v>
      </c>
      <c r="Q286">
        <v>1039.8399999999999</v>
      </c>
      <c r="R286">
        <v>518.97</v>
      </c>
      <c r="S286">
        <v>887.36</v>
      </c>
      <c r="T286">
        <v>0</v>
      </c>
      <c r="U286">
        <v>0</v>
      </c>
      <c r="V286">
        <v>645.41</v>
      </c>
      <c r="W286">
        <v>869.32</v>
      </c>
      <c r="X286">
        <v>394.12</v>
      </c>
      <c r="Y286">
        <v>383.69</v>
      </c>
      <c r="Z286">
        <v>391.7</v>
      </c>
      <c r="AA286">
        <v>537.97</v>
      </c>
      <c r="AB286">
        <v>400.74</v>
      </c>
      <c r="AC286">
        <v>378.58</v>
      </c>
      <c r="AD286">
        <v>640.97</v>
      </c>
      <c r="AE286">
        <v>308.07</v>
      </c>
      <c r="AF286">
        <v>5257.82</v>
      </c>
      <c r="AG286">
        <v>765.06</v>
      </c>
      <c r="AH286">
        <v>0</v>
      </c>
      <c r="AI286">
        <v>0</v>
      </c>
      <c r="AJ286">
        <v>863.31</v>
      </c>
      <c r="AK286">
        <v>316.39999999999998</v>
      </c>
      <c r="AL286">
        <v>272.56</v>
      </c>
      <c r="AM286">
        <v>527.37</v>
      </c>
      <c r="AN286">
        <v>405.67</v>
      </c>
      <c r="AO286">
        <v>419.77</v>
      </c>
      <c r="AP286">
        <v>285.52</v>
      </c>
      <c r="AQ286">
        <v>0</v>
      </c>
      <c r="AR286">
        <v>0</v>
      </c>
      <c r="AS286">
        <v>0</v>
      </c>
      <c r="AT286">
        <v>0</v>
      </c>
      <c r="AU286">
        <v>0</v>
      </c>
      <c r="AV286">
        <v>0</v>
      </c>
    </row>
    <row r="287" spans="1:48">
      <c r="A287" t="s">
        <v>84</v>
      </c>
      <c r="B287">
        <v>1</v>
      </c>
      <c r="C287">
        <v>5950</v>
      </c>
      <c r="D287">
        <v>5</v>
      </c>
      <c r="E287" t="s">
        <v>337</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row>
    <row r="288" spans="1:48">
      <c r="A288" t="s">
        <v>84</v>
      </c>
      <c r="B288">
        <v>1</v>
      </c>
      <c r="C288">
        <v>5960</v>
      </c>
      <c r="D288">
        <v>5</v>
      </c>
      <c r="E288" t="s">
        <v>204</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row>
    <row r="289" spans="1:48">
      <c r="A289" t="s">
        <v>84</v>
      </c>
      <c r="B289">
        <v>1</v>
      </c>
      <c r="C289">
        <v>5980</v>
      </c>
      <c r="D289">
        <v>5</v>
      </c>
      <c r="E289" t="s">
        <v>338</v>
      </c>
      <c r="G289">
        <v>0</v>
      </c>
      <c r="H289">
        <v>3449.25</v>
      </c>
      <c r="I289">
        <v>2874.38</v>
      </c>
      <c r="J289">
        <v>4024.13</v>
      </c>
      <c r="K289">
        <v>4024.13</v>
      </c>
      <c r="L289">
        <v>4024.13</v>
      </c>
      <c r="M289">
        <v>4024.13</v>
      </c>
      <c r="N289">
        <v>4024.12</v>
      </c>
      <c r="O289">
        <v>2874.38</v>
      </c>
      <c r="P289">
        <v>1724.63</v>
      </c>
      <c r="Q289">
        <v>1724.63</v>
      </c>
      <c r="R289">
        <v>1149.75</v>
      </c>
      <c r="S289">
        <v>574.88</v>
      </c>
      <c r="T289">
        <v>0</v>
      </c>
      <c r="U289">
        <v>0</v>
      </c>
      <c r="V289">
        <v>0</v>
      </c>
      <c r="W289">
        <v>0</v>
      </c>
      <c r="X289">
        <v>34492.589999999997</v>
      </c>
      <c r="Y289">
        <v>0</v>
      </c>
      <c r="Z289">
        <v>0</v>
      </c>
      <c r="AA289">
        <v>0</v>
      </c>
      <c r="AB289">
        <v>0</v>
      </c>
      <c r="AC289">
        <v>0</v>
      </c>
      <c r="AD289">
        <v>0</v>
      </c>
      <c r="AE289">
        <v>0</v>
      </c>
      <c r="AF289">
        <v>0</v>
      </c>
      <c r="AG289">
        <v>0</v>
      </c>
      <c r="AH289">
        <v>0</v>
      </c>
      <c r="AI289">
        <v>0</v>
      </c>
      <c r="AJ289">
        <v>0</v>
      </c>
      <c r="AK289">
        <v>0</v>
      </c>
      <c r="AL289">
        <v>20000</v>
      </c>
      <c r="AM289">
        <v>0</v>
      </c>
      <c r="AN289">
        <v>0</v>
      </c>
      <c r="AO289">
        <v>0</v>
      </c>
      <c r="AP289">
        <v>0</v>
      </c>
      <c r="AQ289">
        <v>0</v>
      </c>
      <c r="AR289">
        <v>0</v>
      </c>
      <c r="AS289">
        <v>0</v>
      </c>
      <c r="AT289">
        <v>0</v>
      </c>
      <c r="AU289">
        <v>0</v>
      </c>
      <c r="AV289">
        <v>0</v>
      </c>
    </row>
    <row r="290" spans="1:48">
      <c r="A290" t="s">
        <v>84</v>
      </c>
      <c r="B290">
        <v>1</v>
      </c>
      <c r="C290">
        <v>6000</v>
      </c>
      <c r="D290">
        <v>5</v>
      </c>
      <c r="E290" t="s">
        <v>339</v>
      </c>
      <c r="G290">
        <v>0</v>
      </c>
      <c r="H290">
        <v>0</v>
      </c>
      <c r="I290">
        <v>15392.46</v>
      </c>
      <c r="J290">
        <v>51167.77</v>
      </c>
      <c r="K290">
        <v>27501.72</v>
      </c>
      <c r="L290">
        <v>5654.09</v>
      </c>
      <c r="M290">
        <v>927.9</v>
      </c>
      <c r="N290">
        <v>919.03</v>
      </c>
      <c r="O290">
        <v>5433.98</v>
      </c>
      <c r="P290">
        <v>1421.6</v>
      </c>
      <c r="Q290">
        <v>400</v>
      </c>
      <c r="R290">
        <v>553.82000000000005</v>
      </c>
      <c r="S290">
        <v>386.89</v>
      </c>
      <c r="T290">
        <v>0</v>
      </c>
      <c r="U290">
        <v>0</v>
      </c>
      <c r="V290">
        <v>134.4</v>
      </c>
      <c r="W290">
        <v>27359.96</v>
      </c>
      <c r="X290">
        <v>24532.74</v>
      </c>
      <c r="Y290">
        <v>68585.84</v>
      </c>
      <c r="Z290">
        <v>5135.2</v>
      </c>
      <c r="AA290">
        <v>-193.23</v>
      </c>
      <c r="AB290">
        <v>206.79</v>
      </c>
      <c r="AC290">
        <v>2240.56</v>
      </c>
      <c r="AD290">
        <v>0</v>
      </c>
      <c r="AE290">
        <v>0</v>
      </c>
      <c r="AF290">
        <v>0</v>
      </c>
      <c r="AG290">
        <v>-375</v>
      </c>
      <c r="AH290">
        <v>0</v>
      </c>
      <c r="AI290">
        <v>0</v>
      </c>
      <c r="AJ290">
        <v>475.46</v>
      </c>
      <c r="AK290">
        <v>14973.23</v>
      </c>
      <c r="AL290">
        <v>54276.89</v>
      </c>
      <c r="AM290">
        <v>18909.84</v>
      </c>
      <c r="AN290">
        <v>3952.52</v>
      </c>
      <c r="AO290">
        <v>332.23</v>
      </c>
      <c r="AP290">
        <v>569.78</v>
      </c>
      <c r="AQ290">
        <v>1100</v>
      </c>
      <c r="AR290">
        <v>0</v>
      </c>
      <c r="AS290">
        <v>0</v>
      </c>
      <c r="AT290">
        <v>0</v>
      </c>
      <c r="AU290">
        <v>0</v>
      </c>
      <c r="AV290">
        <v>0</v>
      </c>
    </row>
    <row r="291" spans="1:48">
      <c r="A291" t="s">
        <v>84</v>
      </c>
      <c r="B291">
        <v>1</v>
      </c>
      <c r="C291">
        <v>6001</v>
      </c>
      <c r="D291">
        <v>5</v>
      </c>
      <c r="E291" t="s">
        <v>340</v>
      </c>
      <c r="G291">
        <v>0</v>
      </c>
      <c r="H291">
        <v>0</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row>
    <row r="292" spans="1:48">
      <c r="A292" t="s">
        <v>84</v>
      </c>
      <c r="B292">
        <v>1</v>
      </c>
      <c r="C292">
        <v>6002</v>
      </c>
      <c r="D292">
        <v>5</v>
      </c>
      <c r="E292" t="s">
        <v>341</v>
      </c>
      <c r="G292">
        <v>0</v>
      </c>
      <c r="H292">
        <v>2202.36</v>
      </c>
      <c r="I292">
        <v>4004.29</v>
      </c>
      <c r="J292">
        <v>4597.8500000000004</v>
      </c>
      <c r="K292">
        <v>14370.53</v>
      </c>
      <c r="L292">
        <v>1240.79</v>
      </c>
      <c r="M292">
        <v>103.65</v>
      </c>
      <c r="N292">
        <v>2298.42</v>
      </c>
      <c r="O292">
        <v>1631.31</v>
      </c>
      <c r="P292">
        <v>449.14</v>
      </c>
      <c r="Q292">
        <v>159.5</v>
      </c>
      <c r="R292">
        <v>103.39</v>
      </c>
      <c r="S292">
        <v>0.42</v>
      </c>
      <c r="T292">
        <v>0</v>
      </c>
      <c r="U292">
        <v>0</v>
      </c>
      <c r="V292">
        <v>3693.58</v>
      </c>
      <c r="W292">
        <v>5355.45</v>
      </c>
      <c r="X292">
        <v>5880.85</v>
      </c>
      <c r="Y292">
        <v>21235.05</v>
      </c>
      <c r="Z292">
        <v>3875.77</v>
      </c>
      <c r="AA292">
        <v>0</v>
      </c>
      <c r="AB292">
        <v>0</v>
      </c>
      <c r="AC292">
        <v>0</v>
      </c>
      <c r="AD292">
        <v>0</v>
      </c>
      <c r="AE292">
        <v>0</v>
      </c>
      <c r="AF292">
        <v>0</v>
      </c>
      <c r="AG292">
        <v>0</v>
      </c>
      <c r="AH292">
        <v>0</v>
      </c>
      <c r="AI292">
        <v>0</v>
      </c>
      <c r="AJ292">
        <v>1622.91</v>
      </c>
      <c r="AK292">
        <v>4656.3100000000004</v>
      </c>
      <c r="AL292">
        <v>9280.51</v>
      </c>
      <c r="AM292">
        <v>11479.3</v>
      </c>
      <c r="AN292">
        <v>263.79000000000002</v>
      </c>
      <c r="AO292">
        <v>0</v>
      </c>
      <c r="AP292">
        <v>0</v>
      </c>
      <c r="AQ292">
        <v>0</v>
      </c>
      <c r="AR292">
        <v>0</v>
      </c>
      <c r="AS292">
        <v>0</v>
      </c>
      <c r="AT292">
        <v>0</v>
      </c>
      <c r="AU292">
        <v>0</v>
      </c>
      <c r="AV292">
        <v>0</v>
      </c>
    </row>
    <row r="293" spans="1:48">
      <c r="A293" t="s">
        <v>84</v>
      </c>
      <c r="B293">
        <v>1</v>
      </c>
      <c r="C293">
        <v>6005</v>
      </c>
      <c r="D293">
        <v>5</v>
      </c>
      <c r="E293" t="s">
        <v>342</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row>
    <row r="294" spans="1:48">
      <c r="A294" t="s">
        <v>84</v>
      </c>
      <c r="B294">
        <v>1</v>
      </c>
      <c r="C294">
        <v>6006</v>
      </c>
      <c r="D294">
        <v>5</v>
      </c>
      <c r="E294" t="s">
        <v>343</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row>
    <row r="295" spans="1:48">
      <c r="A295" t="s">
        <v>84</v>
      </c>
      <c r="B295">
        <v>1</v>
      </c>
      <c r="C295">
        <v>6007</v>
      </c>
      <c r="D295">
        <v>5</v>
      </c>
      <c r="E295" t="s">
        <v>344</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row>
    <row r="296" spans="1:48">
      <c r="A296" t="s">
        <v>84</v>
      </c>
      <c r="B296">
        <v>1</v>
      </c>
      <c r="C296">
        <v>6008</v>
      </c>
      <c r="D296">
        <v>5</v>
      </c>
      <c r="E296" t="s">
        <v>345</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row>
    <row r="297" spans="1:48">
      <c r="A297" t="s">
        <v>84</v>
      </c>
      <c r="B297">
        <v>1</v>
      </c>
      <c r="C297">
        <v>6050</v>
      </c>
      <c r="D297">
        <v>5</v>
      </c>
      <c r="E297" t="s">
        <v>346</v>
      </c>
      <c r="G297">
        <v>0</v>
      </c>
      <c r="H297">
        <v>0</v>
      </c>
      <c r="I297">
        <v>0</v>
      </c>
      <c r="J297">
        <v>0</v>
      </c>
      <c r="K297">
        <v>0</v>
      </c>
      <c r="L297">
        <v>0</v>
      </c>
      <c r="M297">
        <v>0</v>
      </c>
      <c r="N297">
        <v>0</v>
      </c>
      <c r="O297">
        <v>0</v>
      </c>
      <c r="P297">
        <v>500</v>
      </c>
      <c r="Q297">
        <v>1301.06</v>
      </c>
      <c r="R297">
        <v>0</v>
      </c>
      <c r="S297">
        <v>12223.14</v>
      </c>
      <c r="T297">
        <v>0</v>
      </c>
      <c r="U297">
        <v>0</v>
      </c>
      <c r="V297">
        <v>100</v>
      </c>
      <c r="W297">
        <v>-100</v>
      </c>
      <c r="X297">
        <v>0</v>
      </c>
      <c r="Y297">
        <v>0</v>
      </c>
      <c r="Z297">
        <v>0</v>
      </c>
      <c r="AA297">
        <v>2400</v>
      </c>
      <c r="AB297">
        <v>-377.45</v>
      </c>
      <c r="AC297">
        <v>2971.4</v>
      </c>
      <c r="AD297">
        <v>0</v>
      </c>
      <c r="AE297">
        <v>1825</v>
      </c>
      <c r="AF297">
        <v>3900</v>
      </c>
      <c r="AG297">
        <v>4281.05</v>
      </c>
      <c r="AH297">
        <v>0</v>
      </c>
      <c r="AI297">
        <v>0</v>
      </c>
      <c r="AJ297">
        <v>0</v>
      </c>
      <c r="AK297">
        <v>138.66</v>
      </c>
      <c r="AL297">
        <v>-150</v>
      </c>
      <c r="AM297">
        <v>0</v>
      </c>
      <c r="AN297">
        <v>0</v>
      </c>
      <c r="AO297">
        <v>5283.16</v>
      </c>
      <c r="AP297">
        <v>749.02</v>
      </c>
      <c r="AQ297">
        <v>0</v>
      </c>
      <c r="AR297">
        <v>0</v>
      </c>
      <c r="AS297">
        <v>0</v>
      </c>
      <c r="AT297">
        <v>0</v>
      </c>
      <c r="AU297">
        <v>0</v>
      </c>
      <c r="AV297">
        <v>0</v>
      </c>
    </row>
    <row r="298" spans="1:48">
      <c r="A298" t="s">
        <v>84</v>
      </c>
      <c r="B298">
        <v>1</v>
      </c>
      <c r="C298">
        <v>6055</v>
      </c>
      <c r="D298">
        <v>5</v>
      </c>
      <c r="E298" t="s">
        <v>596</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3809.89</v>
      </c>
      <c r="AD298">
        <v>2689.76</v>
      </c>
      <c r="AE298">
        <v>3273.7</v>
      </c>
      <c r="AF298">
        <v>-2756.99</v>
      </c>
      <c r="AG298">
        <v>143.66</v>
      </c>
      <c r="AH298">
        <v>0</v>
      </c>
      <c r="AI298">
        <v>0</v>
      </c>
      <c r="AJ298">
        <v>0</v>
      </c>
      <c r="AK298">
        <v>1472.87</v>
      </c>
      <c r="AL298">
        <v>0</v>
      </c>
      <c r="AM298">
        <v>0</v>
      </c>
      <c r="AN298">
        <v>0</v>
      </c>
      <c r="AO298">
        <v>0</v>
      </c>
      <c r="AP298">
        <v>0</v>
      </c>
      <c r="AQ298">
        <v>0</v>
      </c>
      <c r="AR298">
        <v>0</v>
      </c>
      <c r="AS298">
        <v>0</v>
      </c>
      <c r="AT298">
        <v>0</v>
      </c>
      <c r="AU298">
        <v>0</v>
      </c>
      <c r="AV298">
        <v>0</v>
      </c>
    </row>
    <row r="299" spans="1:48">
      <c r="A299" t="s">
        <v>84</v>
      </c>
      <c r="B299">
        <v>1</v>
      </c>
      <c r="C299">
        <v>6060</v>
      </c>
      <c r="D299">
        <v>5</v>
      </c>
      <c r="E299" t="s">
        <v>347</v>
      </c>
      <c r="G299">
        <v>0</v>
      </c>
      <c r="H299">
        <v>0</v>
      </c>
      <c r="I299">
        <v>0</v>
      </c>
      <c r="J299">
        <v>0</v>
      </c>
      <c r="K299">
        <v>0</v>
      </c>
      <c r="L299">
        <v>0</v>
      </c>
      <c r="M299">
        <v>0</v>
      </c>
      <c r="N299">
        <v>0</v>
      </c>
      <c r="O299">
        <v>0</v>
      </c>
      <c r="P299">
        <v>0</v>
      </c>
      <c r="Q299">
        <v>0</v>
      </c>
      <c r="R299">
        <v>0</v>
      </c>
      <c r="S299">
        <v>0</v>
      </c>
      <c r="T299">
        <v>0</v>
      </c>
      <c r="U299">
        <v>0</v>
      </c>
      <c r="V299">
        <v>0</v>
      </c>
      <c r="W299">
        <v>0</v>
      </c>
      <c r="X299">
        <v>280</v>
      </c>
      <c r="Y299">
        <v>0</v>
      </c>
      <c r="Z299">
        <v>0</v>
      </c>
      <c r="AA299">
        <v>0</v>
      </c>
      <c r="AB299">
        <v>0</v>
      </c>
      <c r="AC299">
        <v>0</v>
      </c>
      <c r="AD299">
        <v>0</v>
      </c>
      <c r="AE299">
        <v>0</v>
      </c>
      <c r="AF299">
        <v>4783.47</v>
      </c>
      <c r="AG299">
        <v>275.2</v>
      </c>
      <c r="AH299">
        <v>0</v>
      </c>
      <c r="AI299">
        <v>0</v>
      </c>
      <c r="AJ299">
        <v>0</v>
      </c>
      <c r="AK299">
        <v>0</v>
      </c>
      <c r="AL299">
        <v>0</v>
      </c>
      <c r="AM299">
        <v>0</v>
      </c>
      <c r="AN299">
        <v>0</v>
      </c>
      <c r="AO299">
        <v>0</v>
      </c>
      <c r="AP299">
        <v>0</v>
      </c>
      <c r="AQ299">
        <v>0</v>
      </c>
      <c r="AR299">
        <v>0</v>
      </c>
      <c r="AS299">
        <v>0</v>
      </c>
      <c r="AT299">
        <v>0</v>
      </c>
      <c r="AU299">
        <v>0</v>
      </c>
      <c r="AV299">
        <v>0</v>
      </c>
    </row>
    <row r="300" spans="1:48">
      <c r="A300" t="s">
        <v>84</v>
      </c>
      <c r="B300">
        <v>1</v>
      </c>
      <c r="C300">
        <v>6070</v>
      </c>
      <c r="D300">
        <v>5</v>
      </c>
      <c r="E300" t="s">
        <v>588</v>
      </c>
      <c r="G300">
        <v>0</v>
      </c>
      <c r="H300">
        <v>0</v>
      </c>
      <c r="I300">
        <v>0</v>
      </c>
      <c r="J300">
        <v>0</v>
      </c>
      <c r="K300">
        <v>0</v>
      </c>
      <c r="L300">
        <v>0</v>
      </c>
      <c r="M300">
        <v>0</v>
      </c>
      <c r="N300">
        <v>0</v>
      </c>
      <c r="O300">
        <v>0</v>
      </c>
      <c r="P300">
        <v>0</v>
      </c>
      <c r="Q300">
        <v>0</v>
      </c>
      <c r="R300">
        <v>0</v>
      </c>
      <c r="S300">
        <v>0</v>
      </c>
      <c r="T300">
        <v>0</v>
      </c>
      <c r="U300">
        <v>0</v>
      </c>
      <c r="V300">
        <v>0</v>
      </c>
      <c r="W300">
        <v>8000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row>
    <row r="301" spans="1:48">
      <c r="A301" t="s">
        <v>84</v>
      </c>
      <c r="B301">
        <v>1</v>
      </c>
      <c r="C301">
        <v>6099</v>
      </c>
      <c r="D301">
        <v>5</v>
      </c>
      <c r="E301" t="s">
        <v>348</v>
      </c>
      <c r="G301">
        <v>0</v>
      </c>
      <c r="H301">
        <v>68.25</v>
      </c>
      <c r="I301">
        <v>0</v>
      </c>
      <c r="J301">
        <v>1442.94</v>
      </c>
      <c r="K301">
        <v>0</v>
      </c>
      <c r="L301">
        <v>500</v>
      </c>
      <c r="M301">
        <v>741.3</v>
      </c>
      <c r="N301">
        <v>268.60000000000002</v>
      </c>
      <c r="O301">
        <v>4927.9399999999996</v>
      </c>
      <c r="P301">
        <v>2374.13</v>
      </c>
      <c r="Q301">
        <v>3149.67</v>
      </c>
      <c r="R301">
        <v>184.45</v>
      </c>
      <c r="S301">
        <v>1780</v>
      </c>
      <c r="T301">
        <v>0</v>
      </c>
      <c r="U301">
        <v>0</v>
      </c>
      <c r="V301">
        <v>0</v>
      </c>
      <c r="W301">
        <v>0</v>
      </c>
      <c r="X301">
        <v>0</v>
      </c>
      <c r="Y301">
        <v>0</v>
      </c>
      <c r="Z301">
        <v>0</v>
      </c>
      <c r="AA301">
        <v>3500</v>
      </c>
      <c r="AB301">
        <v>1718.99</v>
      </c>
      <c r="AC301">
        <v>1571.33</v>
      </c>
      <c r="AD301">
        <v>0</v>
      </c>
      <c r="AE301">
        <v>49.15</v>
      </c>
      <c r="AF301">
        <v>182.5</v>
      </c>
      <c r="AG301">
        <v>3000</v>
      </c>
      <c r="AH301">
        <v>0</v>
      </c>
      <c r="AI301">
        <v>0</v>
      </c>
      <c r="AJ301">
        <v>0</v>
      </c>
      <c r="AK301">
        <v>0</v>
      </c>
      <c r="AL301">
        <v>10.79</v>
      </c>
      <c r="AM301">
        <v>1783.19</v>
      </c>
      <c r="AN301">
        <v>321.25</v>
      </c>
      <c r="AO301">
        <v>2335.98</v>
      </c>
      <c r="AP301">
        <v>2653.3</v>
      </c>
      <c r="AQ301">
        <v>255</v>
      </c>
      <c r="AR301">
        <v>0</v>
      </c>
      <c r="AS301">
        <v>0</v>
      </c>
      <c r="AT301">
        <v>0</v>
      </c>
      <c r="AU301">
        <v>0</v>
      </c>
      <c r="AV301">
        <v>0</v>
      </c>
    </row>
    <row r="302" spans="1:48">
      <c r="A302" t="s">
        <v>84</v>
      </c>
      <c r="B302">
        <v>1</v>
      </c>
      <c r="C302">
        <v>6100</v>
      </c>
      <c r="D302">
        <v>5</v>
      </c>
      <c r="E302" t="s">
        <v>349</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225</v>
      </c>
      <c r="AL302">
        <v>150</v>
      </c>
      <c r="AM302">
        <v>0</v>
      </c>
      <c r="AN302">
        <v>75</v>
      </c>
      <c r="AO302">
        <v>0</v>
      </c>
      <c r="AP302">
        <v>0</v>
      </c>
      <c r="AQ302">
        <v>0</v>
      </c>
      <c r="AR302">
        <v>0</v>
      </c>
      <c r="AS302">
        <v>0</v>
      </c>
      <c r="AT302">
        <v>0</v>
      </c>
      <c r="AU302">
        <v>0</v>
      </c>
      <c r="AV302">
        <v>0</v>
      </c>
    </row>
    <row r="303" spans="1:48">
      <c r="A303" t="s">
        <v>84</v>
      </c>
      <c r="B303">
        <v>1</v>
      </c>
      <c r="C303">
        <v>6105</v>
      </c>
      <c r="D303">
        <v>5</v>
      </c>
      <c r="E303" t="s">
        <v>350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row>
    <row r="304" spans="1:48">
      <c r="A304" t="s">
        <v>84</v>
      </c>
      <c r="B304">
        <v>1</v>
      </c>
      <c r="C304">
        <v>6110</v>
      </c>
      <c r="D304">
        <v>5</v>
      </c>
      <c r="E304" t="s">
        <v>351</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row>
    <row r="305" spans="1:48">
      <c r="A305" t="s">
        <v>84</v>
      </c>
      <c r="B305">
        <v>1</v>
      </c>
      <c r="C305">
        <v>6115</v>
      </c>
      <c r="D305">
        <v>5</v>
      </c>
      <c r="E305" t="s">
        <v>352</v>
      </c>
      <c r="G305">
        <v>0</v>
      </c>
      <c r="H305">
        <v>0</v>
      </c>
      <c r="I305">
        <v>0</v>
      </c>
      <c r="J305">
        <v>61593.26</v>
      </c>
      <c r="K305">
        <v>0</v>
      </c>
      <c r="L305">
        <v>0</v>
      </c>
      <c r="M305">
        <v>0</v>
      </c>
      <c r="N305">
        <v>0</v>
      </c>
      <c r="O305">
        <v>0</v>
      </c>
      <c r="P305">
        <v>0</v>
      </c>
      <c r="Q305">
        <v>0</v>
      </c>
      <c r="R305">
        <v>0</v>
      </c>
      <c r="S305">
        <v>-8022.26</v>
      </c>
      <c r="T305">
        <v>0</v>
      </c>
      <c r="U305">
        <v>0</v>
      </c>
      <c r="V305">
        <v>0</v>
      </c>
      <c r="W305">
        <v>0</v>
      </c>
      <c r="X305">
        <v>42485</v>
      </c>
      <c r="Y305">
        <v>0</v>
      </c>
      <c r="Z305">
        <v>0</v>
      </c>
      <c r="AA305">
        <v>0</v>
      </c>
      <c r="AB305">
        <v>0</v>
      </c>
      <c r="AC305">
        <v>0</v>
      </c>
      <c r="AD305">
        <v>0</v>
      </c>
      <c r="AE305">
        <v>0</v>
      </c>
      <c r="AF305">
        <v>0</v>
      </c>
      <c r="AG305">
        <v>0</v>
      </c>
      <c r="AH305">
        <v>0</v>
      </c>
      <c r="AI305">
        <v>0</v>
      </c>
      <c r="AJ305">
        <v>0</v>
      </c>
      <c r="AK305">
        <v>15221.26</v>
      </c>
      <c r="AL305">
        <v>15221.29</v>
      </c>
      <c r="AM305">
        <v>0</v>
      </c>
      <c r="AN305">
        <v>0</v>
      </c>
      <c r="AO305">
        <v>0</v>
      </c>
      <c r="AP305">
        <v>0</v>
      </c>
      <c r="AQ305">
        <v>0</v>
      </c>
      <c r="AR305">
        <v>0</v>
      </c>
      <c r="AS305">
        <v>0</v>
      </c>
      <c r="AT305">
        <v>0</v>
      </c>
      <c r="AU305">
        <v>0</v>
      </c>
      <c r="AV305">
        <v>0</v>
      </c>
    </row>
    <row r="306" spans="1:48">
      <c r="A306" t="s">
        <v>84</v>
      </c>
      <c r="B306">
        <v>1</v>
      </c>
      <c r="C306">
        <v>6190</v>
      </c>
      <c r="D306">
        <v>5</v>
      </c>
      <c r="E306" t="s">
        <v>353</v>
      </c>
      <c r="G306">
        <v>0</v>
      </c>
      <c r="H306">
        <v>0</v>
      </c>
      <c r="I306">
        <v>50</v>
      </c>
      <c r="J306">
        <v>5863.73</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row>
    <row r="307" spans="1:48">
      <c r="A307" t="s">
        <v>84</v>
      </c>
      <c r="B307">
        <v>1</v>
      </c>
      <c r="C307">
        <v>6200</v>
      </c>
      <c r="D307">
        <v>5</v>
      </c>
      <c r="E307" t="s">
        <v>354</v>
      </c>
      <c r="G307">
        <v>0</v>
      </c>
      <c r="H307">
        <v>0</v>
      </c>
      <c r="I307">
        <v>0</v>
      </c>
      <c r="J307">
        <v>0</v>
      </c>
      <c r="K307">
        <v>0</v>
      </c>
      <c r="L307">
        <v>0</v>
      </c>
      <c r="M307">
        <v>0</v>
      </c>
      <c r="N307">
        <v>0</v>
      </c>
      <c r="O307">
        <v>0</v>
      </c>
      <c r="P307">
        <v>0</v>
      </c>
      <c r="Q307">
        <v>0</v>
      </c>
      <c r="R307">
        <v>0</v>
      </c>
      <c r="S307">
        <v>0</v>
      </c>
      <c r="T307">
        <v>0</v>
      </c>
      <c r="U307">
        <v>0</v>
      </c>
      <c r="V307">
        <v>24400</v>
      </c>
      <c r="W307">
        <v>0</v>
      </c>
      <c r="X307">
        <v>0</v>
      </c>
      <c r="Y307">
        <v>0</v>
      </c>
      <c r="Z307">
        <v>0</v>
      </c>
      <c r="AA307">
        <v>0</v>
      </c>
      <c r="AB307">
        <v>0</v>
      </c>
      <c r="AC307">
        <v>0</v>
      </c>
      <c r="AD307">
        <v>0</v>
      </c>
      <c r="AE307">
        <v>0</v>
      </c>
      <c r="AF307">
        <v>0</v>
      </c>
      <c r="AG307">
        <v>0</v>
      </c>
      <c r="AH307">
        <v>0</v>
      </c>
      <c r="AI307">
        <v>0</v>
      </c>
      <c r="AJ307">
        <v>0</v>
      </c>
      <c r="AK307">
        <v>39480</v>
      </c>
      <c r="AL307">
        <v>0</v>
      </c>
      <c r="AM307">
        <v>0</v>
      </c>
      <c r="AN307">
        <v>0</v>
      </c>
      <c r="AO307">
        <v>0</v>
      </c>
      <c r="AP307">
        <v>0</v>
      </c>
      <c r="AQ307">
        <v>0</v>
      </c>
      <c r="AR307">
        <v>0</v>
      </c>
      <c r="AS307">
        <v>0</v>
      </c>
      <c r="AT307">
        <v>0</v>
      </c>
      <c r="AU307">
        <v>0</v>
      </c>
      <c r="AV307">
        <v>0</v>
      </c>
    </row>
    <row r="308" spans="1:48">
      <c r="A308" t="s">
        <v>84</v>
      </c>
      <c r="B308">
        <v>1</v>
      </c>
      <c r="C308">
        <v>6201</v>
      </c>
      <c r="D308">
        <v>5</v>
      </c>
      <c r="E308" t="s">
        <v>204</v>
      </c>
      <c r="G308">
        <v>0</v>
      </c>
      <c r="H308">
        <v>0</v>
      </c>
      <c r="I308">
        <v>0</v>
      </c>
      <c r="J308">
        <v>0</v>
      </c>
      <c r="K308">
        <v>0</v>
      </c>
      <c r="L308">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row>
    <row r="309" spans="1:48">
      <c r="A309" t="s">
        <v>84</v>
      </c>
      <c r="B309">
        <v>1</v>
      </c>
      <c r="C309">
        <v>6202</v>
      </c>
      <c r="D309">
        <v>5</v>
      </c>
      <c r="E309" t="s">
        <v>204</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row>
    <row r="310" spans="1:48">
      <c r="A310" t="s">
        <v>84</v>
      </c>
      <c r="B310">
        <v>1</v>
      </c>
      <c r="C310">
        <v>6203</v>
      </c>
      <c r="D310">
        <v>5</v>
      </c>
      <c r="E310" t="s">
        <v>204</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row>
    <row r="311" spans="1:48">
      <c r="A311" t="s">
        <v>84</v>
      </c>
      <c r="B311">
        <v>1</v>
      </c>
      <c r="C311">
        <v>6250</v>
      </c>
      <c r="D311">
        <v>5</v>
      </c>
      <c r="E311" t="s">
        <v>355</v>
      </c>
      <c r="G311">
        <v>0</v>
      </c>
      <c r="H311">
        <v>0</v>
      </c>
      <c r="I311">
        <v>0</v>
      </c>
      <c r="J311">
        <v>0</v>
      </c>
      <c r="K311">
        <v>0</v>
      </c>
      <c r="L311">
        <v>0</v>
      </c>
      <c r="M311">
        <v>0</v>
      </c>
      <c r="N311">
        <v>0</v>
      </c>
      <c r="O311">
        <v>0</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row>
    <row r="312" spans="1:48">
      <c r="A312" t="s">
        <v>84</v>
      </c>
      <c r="B312">
        <v>1</v>
      </c>
      <c r="C312">
        <v>6300</v>
      </c>
      <c r="D312">
        <v>5</v>
      </c>
      <c r="E312" t="s">
        <v>356</v>
      </c>
      <c r="G312">
        <v>0</v>
      </c>
      <c r="H312">
        <v>0</v>
      </c>
      <c r="I312">
        <v>0</v>
      </c>
      <c r="J312">
        <v>0</v>
      </c>
      <c r="K312">
        <v>1912.74</v>
      </c>
      <c r="L312">
        <v>1533.1</v>
      </c>
      <c r="M312">
        <v>564.28</v>
      </c>
      <c r="N312">
        <v>500</v>
      </c>
      <c r="O312">
        <v>1316.42</v>
      </c>
      <c r="P312">
        <v>576.29999999999995</v>
      </c>
      <c r="Q312">
        <v>2300</v>
      </c>
      <c r="R312">
        <v>1995.66</v>
      </c>
      <c r="S312">
        <v>9219.51</v>
      </c>
      <c r="T312">
        <v>0</v>
      </c>
      <c r="U312">
        <v>0</v>
      </c>
      <c r="V312">
        <v>0</v>
      </c>
      <c r="W312">
        <v>0</v>
      </c>
      <c r="X312">
        <v>-400</v>
      </c>
      <c r="Y312">
        <v>0</v>
      </c>
      <c r="Z312">
        <v>0</v>
      </c>
      <c r="AA312">
        <v>1216.8599999999999</v>
      </c>
      <c r="AB312">
        <v>0</v>
      </c>
      <c r="AC312">
        <v>2579.35</v>
      </c>
      <c r="AD312">
        <v>680</v>
      </c>
      <c r="AE312">
        <v>5547.65</v>
      </c>
      <c r="AF312">
        <v>2387.4899999999998</v>
      </c>
      <c r="AG312">
        <v>4894.51</v>
      </c>
      <c r="AH312">
        <v>0</v>
      </c>
      <c r="AI312">
        <v>0</v>
      </c>
      <c r="AJ312">
        <v>0</v>
      </c>
      <c r="AK312">
        <v>0</v>
      </c>
      <c r="AL312">
        <v>0</v>
      </c>
      <c r="AM312">
        <v>100</v>
      </c>
      <c r="AN312">
        <v>200</v>
      </c>
      <c r="AO312">
        <v>-2000</v>
      </c>
      <c r="AP312">
        <v>0</v>
      </c>
      <c r="AQ312">
        <v>971.75</v>
      </c>
      <c r="AR312">
        <v>0</v>
      </c>
      <c r="AS312">
        <v>0</v>
      </c>
      <c r="AT312">
        <v>0</v>
      </c>
      <c r="AU312">
        <v>0</v>
      </c>
      <c r="AV312">
        <v>0</v>
      </c>
    </row>
    <row r="313" spans="1:48">
      <c r="A313" t="s">
        <v>84</v>
      </c>
      <c r="B313">
        <v>1</v>
      </c>
      <c r="C313">
        <v>6400</v>
      </c>
      <c r="D313">
        <v>5</v>
      </c>
      <c r="E313" t="s">
        <v>357</v>
      </c>
      <c r="G313">
        <v>0</v>
      </c>
      <c r="H313">
        <v>0</v>
      </c>
      <c r="I313">
        <v>0</v>
      </c>
      <c r="J313">
        <v>0</v>
      </c>
      <c r="K313">
        <v>0</v>
      </c>
      <c r="L313">
        <v>1596.69</v>
      </c>
      <c r="M313">
        <v>440.24</v>
      </c>
      <c r="N313">
        <v>1207.6500000000001</v>
      </c>
      <c r="O313">
        <v>4003.09</v>
      </c>
      <c r="P313">
        <v>1294.74</v>
      </c>
      <c r="Q313">
        <v>2560.7800000000002</v>
      </c>
      <c r="R313">
        <v>4299.17</v>
      </c>
      <c r="S313">
        <v>4802.18</v>
      </c>
      <c r="T313">
        <v>0</v>
      </c>
      <c r="U313">
        <v>0</v>
      </c>
      <c r="V313">
        <v>-283.05</v>
      </c>
      <c r="W313">
        <v>0</v>
      </c>
      <c r="X313">
        <v>0</v>
      </c>
      <c r="Y313">
        <v>0</v>
      </c>
      <c r="Z313">
        <v>0</v>
      </c>
      <c r="AA313">
        <v>2258.5500000000002</v>
      </c>
      <c r="AB313">
        <v>712.46</v>
      </c>
      <c r="AC313">
        <v>1650</v>
      </c>
      <c r="AD313">
        <v>3790</v>
      </c>
      <c r="AE313">
        <v>6920.96</v>
      </c>
      <c r="AF313">
        <v>4394.49</v>
      </c>
      <c r="AG313">
        <v>10384.209999999999</v>
      </c>
      <c r="AH313">
        <v>0</v>
      </c>
      <c r="AI313">
        <v>0</v>
      </c>
      <c r="AJ313">
        <v>0</v>
      </c>
      <c r="AK313">
        <v>0</v>
      </c>
      <c r="AL313">
        <v>0</v>
      </c>
      <c r="AM313">
        <v>0</v>
      </c>
      <c r="AN313">
        <v>2000</v>
      </c>
      <c r="AO313">
        <v>1500</v>
      </c>
      <c r="AP313">
        <v>1113.46</v>
      </c>
      <c r="AQ313">
        <v>0</v>
      </c>
      <c r="AR313">
        <v>0</v>
      </c>
      <c r="AS313">
        <v>0</v>
      </c>
      <c r="AT313">
        <v>0</v>
      </c>
      <c r="AU313">
        <v>0</v>
      </c>
      <c r="AV313">
        <v>0</v>
      </c>
    </row>
    <row r="314" spans="1:48">
      <c r="A314" t="s">
        <v>84</v>
      </c>
      <c r="B314">
        <v>1</v>
      </c>
      <c r="C314">
        <v>6452</v>
      </c>
      <c r="D314">
        <v>1</v>
      </c>
      <c r="E314" t="s">
        <v>204</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row>
    <row r="315" spans="1:48">
      <c r="A315" t="s">
        <v>84</v>
      </c>
      <c r="B315">
        <v>1</v>
      </c>
      <c r="C315">
        <v>6500</v>
      </c>
      <c r="D315">
        <v>5</v>
      </c>
      <c r="E315" t="s">
        <v>358</v>
      </c>
      <c r="G315">
        <v>0</v>
      </c>
      <c r="H315">
        <v>123.57</v>
      </c>
      <c r="I315">
        <v>0</v>
      </c>
      <c r="J315">
        <v>0</v>
      </c>
      <c r="K315">
        <v>1294.69</v>
      </c>
      <c r="L315">
        <v>2125.9299999999998</v>
      </c>
      <c r="M315">
        <v>0</v>
      </c>
      <c r="N315">
        <v>244.13</v>
      </c>
      <c r="O315">
        <v>300</v>
      </c>
      <c r="P315">
        <v>203.44</v>
      </c>
      <c r="Q315">
        <v>5366.93</v>
      </c>
      <c r="R315">
        <v>656.05</v>
      </c>
      <c r="S315">
        <v>3300</v>
      </c>
      <c r="T315">
        <v>0</v>
      </c>
      <c r="U315">
        <v>0</v>
      </c>
      <c r="V315">
        <v>0</v>
      </c>
      <c r="W315">
        <v>0</v>
      </c>
      <c r="X315">
        <v>0</v>
      </c>
      <c r="Y315">
        <v>0</v>
      </c>
      <c r="Z315">
        <v>0</v>
      </c>
      <c r="AA315">
        <v>7000</v>
      </c>
      <c r="AB315">
        <v>0</v>
      </c>
      <c r="AC315">
        <v>707.72</v>
      </c>
      <c r="AD315">
        <v>0</v>
      </c>
      <c r="AE315">
        <v>1000</v>
      </c>
      <c r="AF315">
        <v>7693.42</v>
      </c>
      <c r="AG315">
        <v>5573.54</v>
      </c>
      <c r="AH315">
        <v>0</v>
      </c>
      <c r="AI315">
        <v>0</v>
      </c>
      <c r="AJ315">
        <v>0</v>
      </c>
      <c r="AK315">
        <v>0</v>
      </c>
      <c r="AL315">
        <v>7500</v>
      </c>
      <c r="AM315">
        <v>0</v>
      </c>
      <c r="AN315">
        <v>-3329.19</v>
      </c>
      <c r="AO315">
        <v>1082.57</v>
      </c>
      <c r="AP315">
        <v>139.09</v>
      </c>
      <c r="AQ315">
        <v>0</v>
      </c>
      <c r="AR315">
        <v>0</v>
      </c>
      <c r="AS315">
        <v>0</v>
      </c>
      <c r="AT315">
        <v>0</v>
      </c>
      <c r="AU315">
        <v>0</v>
      </c>
      <c r="AV315">
        <v>0</v>
      </c>
    </row>
    <row r="316" spans="1:48">
      <c r="A316" t="s">
        <v>84</v>
      </c>
      <c r="B316">
        <v>1</v>
      </c>
      <c r="C316">
        <v>6505</v>
      </c>
      <c r="D316">
        <v>5</v>
      </c>
      <c r="E316" t="s">
        <v>359</v>
      </c>
      <c r="G316">
        <v>0</v>
      </c>
      <c r="H316">
        <v>0</v>
      </c>
      <c r="I316">
        <v>190</v>
      </c>
      <c r="J316">
        <v>0</v>
      </c>
      <c r="K316">
        <v>972.56</v>
      </c>
      <c r="L316">
        <v>86.37</v>
      </c>
      <c r="M316">
        <v>488.84</v>
      </c>
      <c r="N316">
        <v>60.49</v>
      </c>
      <c r="O316">
        <v>0</v>
      </c>
      <c r="P316">
        <v>452.09</v>
      </c>
      <c r="Q316">
        <v>1230.05</v>
      </c>
      <c r="R316">
        <v>0</v>
      </c>
      <c r="S316">
        <v>-153.84</v>
      </c>
      <c r="T316">
        <v>0</v>
      </c>
      <c r="U316">
        <v>0</v>
      </c>
      <c r="V316">
        <v>0</v>
      </c>
      <c r="W316">
        <v>0</v>
      </c>
      <c r="X316">
        <v>200</v>
      </c>
      <c r="Y316">
        <v>0</v>
      </c>
      <c r="Z316">
        <v>494.89</v>
      </c>
      <c r="AA316">
        <v>0</v>
      </c>
      <c r="AB316">
        <v>0</v>
      </c>
      <c r="AC316">
        <v>0</v>
      </c>
      <c r="AD316">
        <v>969.5</v>
      </c>
      <c r="AE316">
        <v>448.96</v>
      </c>
      <c r="AF316">
        <v>133.01</v>
      </c>
      <c r="AG316">
        <v>452.74</v>
      </c>
      <c r="AH316">
        <v>0</v>
      </c>
      <c r="AI316">
        <v>0</v>
      </c>
      <c r="AJ316">
        <v>0</v>
      </c>
      <c r="AK316">
        <v>0</v>
      </c>
      <c r="AL316">
        <v>0</v>
      </c>
      <c r="AM316">
        <v>0</v>
      </c>
      <c r="AN316">
        <v>21.33</v>
      </c>
      <c r="AO316">
        <v>0</v>
      </c>
      <c r="AP316">
        <v>0</v>
      </c>
      <c r="AQ316">
        <v>0</v>
      </c>
      <c r="AR316">
        <v>0</v>
      </c>
      <c r="AS316">
        <v>0</v>
      </c>
      <c r="AT316">
        <v>0</v>
      </c>
      <c r="AU316">
        <v>0</v>
      </c>
      <c r="AV316">
        <v>0</v>
      </c>
    </row>
    <row r="317" spans="1:48">
      <c r="A317" t="s">
        <v>84</v>
      </c>
      <c r="B317">
        <v>1</v>
      </c>
      <c r="C317">
        <v>6510</v>
      </c>
      <c r="D317">
        <v>5</v>
      </c>
      <c r="E317" t="s">
        <v>360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287.37</v>
      </c>
      <c r="AA317">
        <v>0</v>
      </c>
      <c r="AB317">
        <v>0</v>
      </c>
      <c r="AC317">
        <v>0</v>
      </c>
      <c r="AD317">
        <v>4491.53</v>
      </c>
      <c r="AE317">
        <v>144</v>
      </c>
      <c r="AF317">
        <v>96</v>
      </c>
      <c r="AG317">
        <v>34218</v>
      </c>
      <c r="AH317">
        <v>0</v>
      </c>
      <c r="AI317">
        <v>0</v>
      </c>
      <c r="AJ317">
        <v>0</v>
      </c>
      <c r="AK317">
        <v>0</v>
      </c>
      <c r="AL317">
        <v>0</v>
      </c>
      <c r="AM317">
        <v>2931.68</v>
      </c>
      <c r="AN317">
        <v>433</v>
      </c>
      <c r="AO317">
        <v>387.91</v>
      </c>
      <c r="AP317">
        <v>2203.23</v>
      </c>
      <c r="AQ317">
        <v>0</v>
      </c>
      <c r="AR317">
        <v>0</v>
      </c>
      <c r="AS317">
        <v>0</v>
      </c>
      <c r="AT317">
        <v>0</v>
      </c>
      <c r="AU317">
        <v>0</v>
      </c>
      <c r="AV317">
        <v>0</v>
      </c>
    </row>
    <row r="318" spans="1:48">
      <c r="A318" t="s">
        <v>84</v>
      </c>
      <c r="B318">
        <v>1</v>
      </c>
      <c r="C318">
        <v>6520</v>
      </c>
      <c r="D318">
        <v>5</v>
      </c>
      <c r="E318" t="s">
        <v>361</v>
      </c>
      <c r="G318">
        <v>0</v>
      </c>
      <c r="H318">
        <v>0</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row>
    <row r="319" spans="1:48">
      <c r="A319" t="s">
        <v>84</v>
      </c>
      <c r="B319">
        <v>1</v>
      </c>
      <c r="C319">
        <v>6600</v>
      </c>
      <c r="D319">
        <v>5</v>
      </c>
      <c r="E319" t="s">
        <v>362</v>
      </c>
      <c r="G319">
        <v>0</v>
      </c>
      <c r="H319">
        <v>0</v>
      </c>
      <c r="I319">
        <v>0</v>
      </c>
      <c r="J319">
        <v>0</v>
      </c>
      <c r="K319">
        <v>0</v>
      </c>
      <c r="L319">
        <v>0</v>
      </c>
      <c r="M319">
        <v>0</v>
      </c>
      <c r="N319">
        <v>0</v>
      </c>
      <c r="O319">
        <v>0</v>
      </c>
      <c r="P319">
        <v>0</v>
      </c>
      <c r="Q319">
        <v>0</v>
      </c>
      <c r="R319">
        <v>0</v>
      </c>
      <c r="S319">
        <v>0</v>
      </c>
      <c r="T319">
        <v>0</v>
      </c>
      <c r="U319">
        <v>0</v>
      </c>
      <c r="V319">
        <v>0</v>
      </c>
      <c r="W319">
        <v>0</v>
      </c>
      <c r="X319">
        <v>0</v>
      </c>
      <c r="Y319">
        <v>0</v>
      </c>
      <c r="Z319">
        <v>1004.16</v>
      </c>
      <c r="AA319">
        <v>5327.3</v>
      </c>
      <c r="AB319">
        <v>0</v>
      </c>
      <c r="AC319">
        <v>0</v>
      </c>
      <c r="AD319">
        <v>0</v>
      </c>
      <c r="AE319">
        <v>0</v>
      </c>
      <c r="AF319">
        <v>0</v>
      </c>
      <c r="AG319">
        <v>1076.9000000000001</v>
      </c>
      <c r="AH319">
        <v>0</v>
      </c>
      <c r="AI319">
        <v>0</v>
      </c>
      <c r="AJ319">
        <v>0</v>
      </c>
      <c r="AK319">
        <v>1676.7</v>
      </c>
      <c r="AL319">
        <v>110.38</v>
      </c>
      <c r="AM319">
        <v>848.99</v>
      </c>
      <c r="AN319">
        <v>548.58000000000004</v>
      </c>
      <c r="AO319">
        <v>838.53</v>
      </c>
      <c r="AP319">
        <v>0</v>
      </c>
      <c r="AQ319">
        <v>0</v>
      </c>
      <c r="AR319">
        <v>0</v>
      </c>
      <c r="AS319">
        <v>0</v>
      </c>
      <c r="AT319">
        <v>0</v>
      </c>
      <c r="AU319">
        <v>0</v>
      </c>
      <c r="AV319">
        <v>0</v>
      </c>
    </row>
    <row r="320" spans="1:48">
      <c r="A320" t="s">
        <v>84</v>
      </c>
      <c r="B320">
        <v>1</v>
      </c>
      <c r="C320">
        <v>6605</v>
      </c>
      <c r="D320">
        <v>5</v>
      </c>
      <c r="E320" t="s">
        <v>363</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row>
    <row r="321" spans="1:48">
      <c r="A321" t="s">
        <v>84</v>
      </c>
      <c r="B321">
        <v>1</v>
      </c>
      <c r="C321">
        <v>6650</v>
      </c>
      <c r="D321">
        <v>5</v>
      </c>
      <c r="E321" t="s">
        <v>364</v>
      </c>
      <c r="G321">
        <v>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row>
    <row r="322" spans="1:48">
      <c r="A322" t="s">
        <v>84</v>
      </c>
      <c r="B322">
        <v>1</v>
      </c>
      <c r="C322">
        <v>6700</v>
      </c>
      <c r="D322">
        <v>5</v>
      </c>
      <c r="E322" t="s">
        <v>365</v>
      </c>
      <c r="G322">
        <v>0</v>
      </c>
      <c r="H322">
        <v>1073.49</v>
      </c>
      <c r="I322">
        <v>1177.7</v>
      </c>
      <c r="J322">
        <v>1491.11</v>
      </c>
      <c r="K322">
        <v>6313.1</v>
      </c>
      <c r="L322">
        <v>4130.2700000000004</v>
      </c>
      <c r="M322">
        <v>2297.67</v>
      </c>
      <c r="N322">
        <v>4057.81</v>
      </c>
      <c r="O322">
        <v>2160.19</v>
      </c>
      <c r="P322">
        <v>1215.3</v>
      </c>
      <c r="Q322">
        <v>3445.83</v>
      </c>
      <c r="R322">
        <v>6914.76</v>
      </c>
      <c r="S322">
        <v>8921.75</v>
      </c>
      <c r="T322">
        <v>0</v>
      </c>
      <c r="U322">
        <v>0</v>
      </c>
      <c r="V322">
        <v>42.81</v>
      </c>
      <c r="W322">
        <v>1437.93</v>
      </c>
      <c r="X322">
        <v>3653.36</v>
      </c>
      <c r="Y322">
        <v>2644.95</v>
      </c>
      <c r="Z322">
        <v>3240.93</v>
      </c>
      <c r="AA322">
        <v>2536.1</v>
      </c>
      <c r="AB322">
        <v>157.38</v>
      </c>
      <c r="AC322">
        <v>5191.3599999999997</v>
      </c>
      <c r="AD322">
        <v>3204.17</v>
      </c>
      <c r="AE322">
        <v>4988.58</v>
      </c>
      <c r="AF322">
        <v>3264.2</v>
      </c>
      <c r="AG322">
        <v>26697.26</v>
      </c>
      <c r="AH322">
        <v>0</v>
      </c>
      <c r="AI322">
        <v>0</v>
      </c>
      <c r="AJ322">
        <v>2394.35</v>
      </c>
      <c r="AK322">
        <v>276.7</v>
      </c>
      <c r="AL322">
        <v>5265.54</v>
      </c>
      <c r="AM322">
        <v>6630</v>
      </c>
      <c r="AN322">
        <v>4839.41</v>
      </c>
      <c r="AO322">
        <v>5797.65</v>
      </c>
      <c r="AP322">
        <v>-225.95</v>
      </c>
      <c r="AQ322">
        <v>471.93</v>
      </c>
      <c r="AR322">
        <v>0</v>
      </c>
      <c r="AS322">
        <v>0</v>
      </c>
      <c r="AT322">
        <v>0</v>
      </c>
      <c r="AU322">
        <v>0</v>
      </c>
      <c r="AV322">
        <v>0</v>
      </c>
    </row>
    <row r="323" spans="1:48">
      <c r="A323" t="s">
        <v>84</v>
      </c>
      <c r="B323">
        <v>1</v>
      </c>
      <c r="C323">
        <v>6800</v>
      </c>
      <c r="D323">
        <v>5</v>
      </c>
      <c r="E323" t="s">
        <v>366</v>
      </c>
      <c r="G323">
        <v>0</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row>
    <row r="324" spans="1:48">
      <c r="A324" t="s">
        <v>84</v>
      </c>
      <c r="B324">
        <v>1</v>
      </c>
      <c r="C324">
        <v>6900</v>
      </c>
      <c r="D324">
        <v>5</v>
      </c>
      <c r="E324" t="s">
        <v>367</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row>
    <row r="325" spans="1:48">
      <c r="A325" t="s">
        <v>84</v>
      </c>
      <c r="B325">
        <v>1</v>
      </c>
      <c r="C325">
        <v>6905</v>
      </c>
      <c r="D325">
        <v>5</v>
      </c>
      <c r="E325" t="s">
        <v>368</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row>
    <row r="326" spans="1:48">
      <c r="A326" t="s">
        <v>84</v>
      </c>
      <c r="B326">
        <v>1</v>
      </c>
      <c r="C326">
        <v>6910</v>
      </c>
      <c r="D326">
        <v>5</v>
      </c>
      <c r="E326" t="s">
        <v>369</v>
      </c>
      <c r="G326">
        <v>0</v>
      </c>
      <c r="H326">
        <v>0</v>
      </c>
      <c r="I326">
        <v>0</v>
      </c>
      <c r="J326">
        <v>0</v>
      </c>
      <c r="K326">
        <v>0</v>
      </c>
      <c r="L326">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row>
    <row r="327" spans="1:48">
      <c r="A327" t="s">
        <v>84</v>
      </c>
      <c r="B327">
        <v>1</v>
      </c>
      <c r="C327">
        <v>6995</v>
      </c>
      <c r="D327">
        <v>5</v>
      </c>
      <c r="E327" t="s">
        <v>204</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row>
    <row r="328" spans="1:48">
      <c r="A328" t="s">
        <v>84</v>
      </c>
      <c r="B328">
        <v>1</v>
      </c>
      <c r="C328">
        <v>6999</v>
      </c>
      <c r="D328">
        <v>5</v>
      </c>
      <c r="E328" t="s">
        <v>370</v>
      </c>
      <c r="G328">
        <v>0</v>
      </c>
      <c r="H328">
        <v>0</v>
      </c>
      <c r="I328">
        <v>0</v>
      </c>
      <c r="J328">
        <v>0</v>
      </c>
      <c r="K328">
        <v>0</v>
      </c>
      <c r="L328">
        <v>0</v>
      </c>
      <c r="M328">
        <v>0</v>
      </c>
      <c r="N328">
        <v>0</v>
      </c>
      <c r="O328">
        <v>0</v>
      </c>
      <c r="P328">
        <v>0</v>
      </c>
      <c r="Q328">
        <v>0</v>
      </c>
      <c r="R328">
        <v>0</v>
      </c>
      <c r="S328">
        <v>20000</v>
      </c>
      <c r="T328">
        <v>0</v>
      </c>
      <c r="U328">
        <v>0</v>
      </c>
      <c r="V328">
        <v>0</v>
      </c>
      <c r="W328">
        <v>0</v>
      </c>
      <c r="X328">
        <v>0</v>
      </c>
      <c r="Y328">
        <v>0</v>
      </c>
      <c r="Z328">
        <v>0</v>
      </c>
      <c r="AA328">
        <v>0</v>
      </c>
      <c r="AB328">
        <v>0</v>
      </c>
      <c r="AC328">
        <v>0</v>
      </c>
      <c r="AD328">
        <v>0</v>
      </c>
      <c r="AE328">
        <v>0</v>
      </c>
      <c r="AF328">
        <v>0</v>
      </c>
      <c r="AG328">
        <v>16500</v>
      </c>
      <c r="AH328">
        <v>0</v>
      </c>
      <c r="AI328">
        <v>0</v>
      </c>
      <c r="AJ328">
        <v>0</v>
      </c>
      <c r="AK328">
        <v>0</v>
      </c>
      <c r="AL328">
        <v>0</v>
      </c>
      <c r="AM328">
        <v>0</v>
      </c>
      <c r="AN328">
        <v>0</v>
      </c>
      <c r="AO328">
        <v>0</v>
      </c>
      <c r="AP328">
        <v>0</v>
      </c>
      <c r="AQ328">
        <v>0</v>
      </c>
      <c r="AR328">
        <v>0</v>
      </c>
      <c r="AS328">
        <v>0</v>
      </c>
      <c r="AT328">
        <v>0</v>
      </c>
      <c r="AU328">
        <v>0</v>
      </c>
      <c r="AV328">
        <v>0</v>
      </c>
    </row>
    <row r="329" spans="1:48">
      <c r="A329" t="s">
        <v>84</v>
      </c>
      <c r="B329">
        <v>1</v>
      </c>
      <c r="C329">
        <v>7000</v>
      </c>
      <c r="D329">
        <v>5</v>
      </c>
      <c r="E329" t="s">
        <v>371</v>
      </c>
      <c r="G329">
        <v>0</v>
      </c>
      <c r="H329">
        <v>0</v>
      </c>
      <c r="I329">
        <v>0</v>
      </c>
      <c r="J329">
        <v>0</v>
      </c>
      <c r="K329">
        <v>0</v>
      </c>
      <c r="L329">
        <v>0</v>
      </c>
      <c r="M329">
        <v>0</v>
      </c>
      <c r="N329">
        <v>511.92</v>
      </c>
      <c r="O329">
        <v>0</v>
      </c>
      <c r="P329">
        <v>0</v>
      </c>
      <c r="Q329">
        <v>974.23</v>
      </c>
      <c r="R329">
        <v>1977.6</v>
      </c>
      <c r="S329">
        <v>0</v>
      </c>
      <c r="T329">
        <v>0</v>
      </c>
      <c r="U329">
        <v>0</v>
      </c>
      <c r="V329">
        <v>0</v>
      </c>
      <c r="W329">
        <v>0</v>
      </c>
      <c r="X329">
        <v>0</v>
      </c>
      <c r="Y329">
        <v>0</v>
      </c>
      <c r="Z329">
        <v>0</v>
      </c>
      <c r="AA329">
        <v>1143.72</v>
      </c>
      <c r="AB329">
        <v>0</v>
      </c>
      <c r="AC329">
        <v>0</v>
      </c>
      <c r="AD329">
        <v>0</v>
      </c>
      <c r="AE329">
        <v>0</v>
      </c>
      <c r="AF329">
        <v>1400.57</v>
      </c>
      <c r="AG329">
        <v>4106.4399999999996</v>
      </c>
      <c r="AH329">
        <v>0</v>
      </c>
      <c r="AI329">
        <v>0</v>
      </c>
      <c r="AJ329">
        <v>0</v>
      </c>
      <c r="AK329">
        <v>0</v>
      </c>
      <c r="AL329">
        <v>0</v>
      </c>
      <c r="AM329">
        <v>0</v>
      </c>
      <c r="AN329">
        <v>0</v>
      </c>
      <c r="AO329">
        <v>4400</v>
      </c>
      <c r="AP329">
        <v>196.88</v>
      </c>
      <c r="AQ329">
        <v>0</v>
      </c>
      <c r="AR329">
        <v>0</v>
      </c>
      <c r="AS329">
        <v>0</v>
      </c>
      <c r="AT329">
        <v>0</v>
      </c>
      <c r="AU329">
        <v>0</v>
      </c>
      <c r="AV329">
        <v>0</v>
      </c>
    </row>
    <row r="330" spans="1:48">
      <c r="A330" t="s">
        <v>84</v>
      </c>
      <c r="B330">
        <v>1</v>
      </c>
      <c r="C330">
        <v>7001</v>
      </c>
      <c r="D330">
        <v>5</v>
      </c>
      <c r="E330" t="s">
        <v>372</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row>
    <row r="331" spans="1:48">
      <c r="A331" t="s">
        <v>84</v>
      </c>
      <c r="B331">
        <v>1</v>
      </c>
      <c r="C331">
        <v>7002</v>
      </c>
      <c r="D331">
        <v>5</v>
      </c>
      <c r="E331" t="s">
        <v>373</v>
      </c>
      <c r="G331">
        <v>0</v>
      </c>
      <c r="H331">
        <v>0</v>
      </c>
      <c r="I331">
        <v>0</v>
      </c>
      <c r="J331">
        <v>0</v>
      </c>
      <c r="K331">
        <v>0</v>
      </c>
      <c r="L331">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row>
    <row r="332" spans="1:48">
      <c r="A332" t="s">
        <v>84</v>
      </c>
      <c r="B332">
        <v>1</v>
      </c>
      <c r="C332">
        <v>7003</v>
      </c>
      <c r="D332">
        <v>5</v>
      </c>
      <c r="E332" t="s">
        <v>374</v>
      </c>
      <c r="G332">
        <v>0</v>
      </c>
      <c r="H332">
        <v>1256.1099999999999</v>
      </c>
      <c r="I332">
        <v>74.73</v>
      </c>
      <c r="J332">
        <v>0</v>
      </c>
      <c r="K332">
        <v>0</v>
      </c>
      <c r="L332">
        <v>0</v>
      </c>
      <c r="M332">
        <v>0</v>
      </c>
      <c r="N332">
        <v>0</v>
      </c>
      <c r="O332">
        <v>339.17</v>
      </c>
      <c r="P332">
        <v>0</v>
      </c>
      <c r="Q332">
        <v>0</v>
      </c>
      <c r="R332">
        <v>1182.5</v>
      </c>
      <c r="S332">
        <v>11226.83</v>
      </c>
      <c r="T332">
        <v>0</v>
      </c>
      <c r="U332">
        <v>0</v>
      </c>
      <c r="V332">
        <v>0</v>
      </c>
      <c r="W332">
        <v>0</v>
      </c>
      <c r="X332">
        <v>0</v>
      </c>
      <c r="Y332">
        <v>0</v>
      </c>
      <c r="Z332">
        <v>0</v>
      </c>
      <c r="AA332">
        <v>0</v>
      </c>
      <c r="AB332">
        <v>0</v>
      </c>
      <c r="AC332">
        <v>0</v>
      </c>
      <c r="AD332">
        <v>1500</v>
      </c>
      <c r="AE332">
        <v>0</v>
      </c>
      <c r="AF332">
        <v>1654.74</v>
      </c>
      <c r="AG332">
        <v>3764.7</v>
      </c>
      <c r="AH332">
        <v>0</v>
      </c>
      <c r="AI332">
        <v>0</v>
      </c>
      <c r="AJ332">
        <v>74</v>
      </c>
      <c r="AK332">
        <v>50</v>
      </c>
      <c r="AL332">
        <v>0</v>
      </c>
      <c r="AM332">
        <v>53.61</v>
      </c>
      <c r="AN332">
        <v>0</v>
      </c>
      <c r="AO332">
        <v>4238.6099999999997</v>
      </c>
      <c r="AP332">
        <v>375</v>
      </c>
      <c r="AQ332">
        <v>0</v>
      </c>
      <c r="AR332">
        <v>0</v>
      </c>
      <c r="AS332">
        <v>0</v>
      </c>
      <c r="AT332">
        <v>0</v>
      </c>
      <c r="AU332">
        <v>0</v>
      </c>
      <c r="AV332">
        <v>0</v>
      </c>
    </row>
    <row r="333" spans="1:48">
      <c r="A333" t="s">
        <v>84</v>
      </c>
      <c r="B333">
        <v>1</v>
      </c>
      <c r="C333">
        <v>7004</v>
      </c>
      <c r="D333">
        <v>5</v>
      </c>
      <c r="E333" t="s">
        <v>375</v>
      </c>
      <c r="G333">
        <v>0</v>
      </c>
      <c r="H333">
        <v>0</v>
      </c>
      <c r="I333">
        <v>0</v>
      </c>
      <c r="J333">
        <v>0</v>
      </c>
      <c r="K333">
        <v>0</v>
      </c>
      <c r="L333">
        <v>153.75</v>
      </c>
      <c r="M333">
        <v>0</v>
      </c>
      <c r="N333">
        <v>406.01</v>
      </c>
      <c r="O333">
        <v>0</v>
      </c>
      <c r="P333">
        <v>0</v>
      </c>
      <c r="Q333">
        <v>550.16</v>
      </c>
      <c r="R333">
        <v>860.18</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row>
    <row r="334" spans="1:48">
      <c r="A334" t="s">
        <v>84</v>
      </c>
      <c r="B334">
        <v>1</v>
      </c>
      <c r="C334">
        <v>7005</v>
      </c>
      <c r="D334">
        <v>5</v>
      </c>
      <c r="E334" t="s">
        <v>376</v>
      </c>
      <c r="G334">
        <v>0</v>
      </c>
      <c r="H334">
        <v>0</v>
      </c>
      <c r="I334">
        <v>0</v>
      </c>
      <c r="J334">
        <v>0</v>
      </c>
      <c r="K334">
        <v>0</v>
      </c>
      <c r="L334">
        <v>0</v>
      </c>
      <c r="M334">
        <v>0</v>
      </c>
      <c r="N334">
        <v>0</v>
      </c>
      <c r="O334">
        <v>0</v>
      </c>
      <c r="P334">
        <v>0</v>
      </c>
      <c r="Q334">
        <v>0</v>
      </c>
      <c r="R334">
        <v>0</v>
      </c>
      <c r="S334">
        <v>475.72</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310.14999999999998</v>
      </c>
      <c r="AN334">
        <v>75.95</v>
      </c>
      <c r="AO334">
        <v>172.46</v>
      </c>
      <c r="AP334">
        <v>0</v>
      </c>
      <c r="AQ334">
        <v>0</v>
      </c>
      <c r="AR334">
        <v>0</v>
      </c>
      <c r="AS334">
        <v>0</v>
      </c>
      <c r="AT334">
        <v>0</v>
      </c>
      <c r="AU334">
        <v>0</v>
      </c>
      <c r="AV334">
        <v>0</v>
      </c>
    </row>
    <row r="335" spans="1:48">
      <c r="A335" t="s">
        <v>84</v>
      </c>
      <c r="B335">
        <v>1</v>
      </c>
      <c r="C335">
        <v>7006</v>
      </c>
      <c r="D335">
        <v>5</v>
      </c>
      <c r="E335" t="s">
        <v>377</v>
      </c>
      <c r="G335">
        <v>0</v>
      </c>
      <c r="H335">
        <v>10.25</v>
      </c>
      <c r="I335">
        <v>0</v>
      </c>
      <c r="J335">
        <v>0</v>
      </c>
      <c r="K335">
        <v>7.1</v>
      </c>
      <c r="L335">
        <v>49.9</v>
      </c>
      <c r="M335">
        <v>523.65</v>
      </c>
      <c r="N335">
        <v>8.6300000000000008</v>
      </c>
      <c r="O335">
        <v>110.86</v>
      </c>
      <c r="P335">
        <v>34.49</v>
      </c>
      <c r="Q335">
        <v>31.77</v>
      </c>
      <c r="R335">
        <v>49.75</v>
      </c>
      <c r="S335">
        <v>2535.35</v>
      </c>
      <c r="T335">
        <v>0</v>
      </c>
      <c r="U335">
        <v>0</v>
      </c>
      <c r="V335">
        <v>0</v>
      </c>
      <c r="W335">
        <v>0</v>
      </c>
      <c r="X335">
        <v>0</v>
      </c>
      <c r="Y335">
        <v>0</v>
      </c>
      <c r="Z335">
        <v>0</v>
      </c>
      <c r="AA335">
        <v>0</v>
      </c>
      <c r="AB335">
        <v>0</v>
      </c>
      <c r="AC335">
        <v>0</v>
      </c>
      <c r="AD335">
        <v>546.09</v>
      </c>
      <c r="AE335">
        <v>0</v>
      </c>
      <c r="AF335">
        <v>0</v>
      </c>
      <c r="AG335">
        <v>2808.38</v>
      </c>
      <c r="AH335">
        <v>0</v>
      </c>
      <c r="AI335">
        <v>0</v>
      </c>
      <c r="AJ335">
        <v>0</v>
      </c>
      <c r="AK335">
        <v>0</v>
      </c>
      <c r="AL335">
        <v>0</v>
      </c>
      <c r="AM335">
        <v>0</v>
      </c>
      <c r="AN335">
        <v>0</v>
      </c>
      <c r="AO335">
        <v>62.4</v>
      </c>
      <c r="AP335">
        <v>0</v>
      </c>
      <c r="AQ335">
        <v>0</v>
      </c>
      <c r="AR335">
        <v>0</v>
      </c>
      <c r="AS335">
        <v>0</v>
      </c>
      <c r="AT335">
        <v>0</v>
      </c>
      <c r="AU335">
        <v>0</v>
      </c>
      <c r="AV335">
        <v>0</v>
      </c>
    </row>
    <row r="336" spans="1:48">
      <c r="A336" t="s">
        <v>84</v>
      </c>
      <c r="B336">
        <v>1</v>
      </c>
      <c r="C336">
        <v>7007</v>
      </c>
      <c r="D336">
        <v>5</v>
      </c>
      <c r="E336" t="s">
        <v>378</v>
      </c>
      <c r="G336">
        <v>0</v>
      </c>
      <c r="H336">
        <v>0</v>
      </c>
      <c r="I336">
        <v>0</v>
      </c>
      <c r="J336">
        <v>0</v>
      </c>
      <c r="K336">
        <v>0</v>
      </c>
      <c r="L336">
        <v>0</v>
      </c>
      <c r="M336">
        <v>257.25</v>
      </c>
      <c r="N336">
        <v>0</v>
      </c>
      <c r="O336">
        <v>107.25</v>
      </c>
      <c r="P336">
        <v>907.13</v>
      </c>
      <c r="Q336">
        <v>2285.91</v>
      </c>
      <c r="R336">
        <v>0</v>
      </c>
      <c r="S336">
        <v>1650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row>
    <row r="337" spans="1:48">
      <c r="A337" t="s">
        <v>84</v>
      </c>
      <c r="B337">
        <v>1</v>
      </c>
      <c r="C337">
        <v>7008</v>
      </c>
      <c r="D337">
        <v>5</v>
      </c>
      <c r="E337" t="s">
        <v>379</v>
      </c>
      <c r="G337">
        <v>0</v>
      </c>
      <c r="H337">
        <v>0</v>
      </c>
      <c r="I337">
        <v>0</v>
      </c>
      <c r="J337">
        <v>0</v>
      </c>
      <c r="K337">
        <v>0</v>
      </c>
      <c r="L337">
        <v>0</v>
      </c>
      <c r="M337">
        <v>0</v>
      </c>
      <c r="N337">
        <v>0</v>
      </c>
      <c r="O337">
        <v>86.23</v>
      </c>
      <c r="P337">
        <v>0</v>
      </c>
      <c r="Q337">
        <v>1460.18</v>
      </c>
      <c r="R337">
        <v>0</v>
      </c>
      <c r="S337">
        <v>2376.84</v>
      </c>
      <c r="T337">
        <v>0</v>
      </c>
      <c r="U337">
        <v>0</v>
      </c>
      <c r="V337">
        <v>0</v>
      </c>
      <c r="W337">
        <v>0</v>
      </c>
      <c r="X337">
        <v>0</v>
      </c>
      <c r="Y337">
        <v>0</v>
      </c>
      <c r="Z337">
        <v>0</v>
      </c>
      <c r="AA337">
        <v>0</v>
      </c>
      <c r="AB337">
        <v>0</v>
      </c>
      <c r="AC337">
        <v>0</v>
      </c>
      <c r="AD337">
        <v>482.9</v>
      </c>
      <c r="AE337">
        <v>1030.44</v>
      </c>
      <c r="AF337">
        <v>0</v>
      </c>
      <c r="AG337">
        <v>218.44</v>
      </c>
      <c r="AH337">
        <v>0</v>
      </c>
      <c r="AI337">
        <v>0</v>
      </c>
      <c r="AJ337">
        <v>0</v>
      </c>
      <c r="AK337">
        <v>0</v>
      </c>
      <c r="AL337">
        <v>0</v>
      </c>
      <c r="AM337">
        <v>122.92</v>
      </c>
      <c r="AN337">
        <v>2936.46</v>
      </c>
      <c r="AO337">
        <v>125</v>
      </c>
      <c r="AP337">
        <v>0</v>
      </c>
      <c r="AQ337">
        <v>1000</v>
      </c>
      <c r="AR337">
        <v>0</v>
      </c>
      <c r="AS337">
        <v>0</v>
      </c>
      <c r="AT337">
        <v>0</v>
      </c>
      <c r="AU337">
        <v>0</v>
      </c>
      <c r="AV337">
        <v>0</v>
      </c>
    </row>
    <row r="338" spans="1:48">
      <c r="A338" t="s">
        <v>84</v>
      </c>
      <c r="B338">
        <v>1</v>
      </c>
      <c r="C338">
        <v>7009</v>
      </c>
      <c r="D338">
        <v>5</v>
      </c>
      <c r="E338" t="s">
        <v>380</v>
      </c>
      <c r="G338">
        <v>0</v>
      </c>
      <c r="H338">
        <v>0</v>
      </c>
      <c r="I338">
        <v>0</v>
      </c>
      <c r="J338">
        <v>0</v>
      </c>
      <c r="K338">
        <v>0</v>
      </c>
      <c r="L338">
        <v>0</v>
      </c>
      <c r="M338">
        <v>93.22</v>
      </c>
      <c r="N338">
        <v>0</v>
      </c>
      <c r="O338">
        <v>0</v>
      </c>
      <c r="P338">
        <v>6824.79</v>
      </c>
      <c r="Q338">
        <v>1339.61</v>
      </c>
      <c r="R338">
        <v>0</v>
      </c>
      <c r="S338">
        <v>488.95</v>
      </c>
      <c r="T338">
        <v>0</v>
      </c>
      <c r="U338">
        <v>0</v>
      </c>
      <c r="V338">
        <v>0</v>
      </c>
      <c r="W338">
        <v>0</v>
      </c>
      <c r="X338">
        <v>0</v>
      </c>
      <c r="Y338">
        <v>0</v>
      </c>
      <c r="Z338">
        <v>444.79</v>
      </c>
      <c r="AA338">
        <v>1460.17</v>
      </c>
      <c r="AB338">
        <v>2549.2800000000002</v>
      </c>
      <c r="AC338">
        <v>0</v>
      </c>
      <c r="AD338">
        <v>0</v>
      </c>
      <c r="AE338">
        <v>1827.95</v>
      </c>
      <c r="AF338">
        <v>100</v>
      </c>
      <c r="AG338">
        <v>0</v>
      </c>
      <c r="AH338">
        <v>0</v>
      </c>
      <c r="AI338">
        <v>0</v>
      </c>
      <c r="AJ338">
        <v>0</v>
      </c>
      <c r="AK338">
        <v>0</v>
      </c>
      <c r="AL338">
        <v>0</v>
      </c>
      <c r="AM338">
        <v>0</v>
      </c>
      <c r="AN338">
        <v>991.32</v>
      </c>
      <c r="AO338">
        <v>151.78</v>
      </c>
      <c r="AP338">
        <v>259</v>
      </c>
      <c r="AQ338">
        <v>0</v>
      </c>
      <c r="AR338">
        <v>0</v>
      </c>
      <c r="AS338">
        <v>0</v>
      </c>
      <c r="AT338">
        <v>0</v>
      </c>
      <c r="AU338">
        <v>0</v>
      </c>
      <c r="AV338">
        <v>0</v>
      </c>
    </row>
    <row r="339" spans="1:48">
      <c r="A339" t="s">
        <v>84</v>
      </c>
      <c r="B339">
        <v>1</v>
      </c>
      <c r="C339">
        <v>7010</v>
      </c>
      <c r="D339">
        <v>5</v>
      </c>
      <c r="E339" t="s">
        <v>381</v>
      </c>
      <c r="G339">
        <v>0</v>
      </c>
      <c r="H339">
        <v>0</v>
      </c>
      <c r="I339">
        <v>0</v>
      </c>
      <c r="J339">
        <v>0</v>
      </c>
      <c r="K339">
        <v>0</v>
      </c>
      <c r="L339">
        <v>0</v>
      </c>
      <c r="M339">
        <v>0</v>
      </c>
      <c r="N339">
        <v>0</v>
      </c>
      <c r="O339">
        <v>0</v>
      </c>
      <c r="P339">
        <v>0</v>
      </c>
      <c r="Q339">
        <v>0</v>
      </c>
      <c r="R339">
        <v>0</v>
      </c>
      <c r="S339">
        <v>862.35</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row>
    <row r="340" spans="1:48">
      <c r="A340" t="s">
        <v>84</v>
      </c>
      <c r="B340">
        <v>1</v>
      </c>
      <c r="C340">
        <v>7011</v>
      </c>
      <c r="D340">
        <v>5</v>
      </c>
      <c r="E340" t="s">
        <v>382</v>
      </c>
      <c r="G340">
        <v>0</v>
      </c>
      <c r="H340">
        <v>0</v>
      </c>
      <c r="I340">
        <v>0</v>
      </c>
      <c r="J340">
        <v>0</v>
      </c>
      <c r="K340">
        <v>0</v>
      </c>
      <c r="L340">
        <v>0</v>
      </c>
      <c r="M340">
        <v>811.89</v>
      </c>
      <c r="N340">
        <v>0</v>
      </c>
      <c r="O340">
        <v>0</v>
      </c>
      <c r="P340">
        <v>0</v>
      </c>
      <c r="Q340">
        <v>27.9</v>
      </c>
      <c r="R340">
        <v>75</v>
      </c>
      <c r="S340">
        <v>475.72</v>
      </c>
      <c r="T340">
        <v>0</v>
      </c>
      <c r="U340">
        <v>0</v>
      </c>
      <c r="V340">
        <v>0</v>
      </c>
      <c r="W340">
        <v>0</v>
      </c>
      <c r="X340">
        <v>0</v>
      </c>
      <c r="Y340">
        <v>0</v>
      </c>
      <c r="Z340">
        <v>0</v>
      </c>
      <c r="AA340">
        <v>0</v>
      </c>
      <c r="AB340">
        <v>0</v>
      </c>
      <c r="AC340">
        <v>0</v>
      </c>
      <c r="AD340">
        <v>0</v>
      </c>
      <c r="AE340">
        <v>0</v>
      </c>
      <c r="AF340">
        <v>0</v>
      </c>
      <c r="AG340">
        <v>0</v>
      </c>
      <c r="AH340">
        <v>0</v>
      </c>
      <c r="AI340">
        <v>0</v>
      </c>
      <c r="AJ340">
        <v>0</v>
      </c>
      <c r="AK340">
        <v>200</v>
      </c>
      <c r="AL340">
        <v>0</v>
      </c>
      <c r="AM340">
        <v>500</v>
      </c>
      <c r="AN340">
        <v>0</v>
      </c>
      <c r="AO340">
        <v>0</v>
      </c>
      <c r="AP340">
        <v>200</v>
      </c>
      <c r="AQ340">
        <v>0</v>
      </c>
      <c r="AR340">
        <v>0</v>
      </c>
      <c r="AS340">
        <v>0</v>
      </c>
      <c r="AT340">
        <v>0</v>
      </c>
      <c r="AU340">
        <v>0</v>
      </c>
      <c r="AV340">
        <v>0</v>
      </c>
    </row>
    <row r="341" spans="1:48">
      <c r="A341" t="s">
        <v>84</v>
      </c>
      <c r="B341">
        <v>1</v>
      </c>
      <c r="C341">
        <v>7012</v>
      </c>
      <c r="D341">
        <v>5</v>
      </c>
      <c r="E341" t="s">
        <v>383</v>
      </c>
      <c r="G341">
        <v>0</v>
      </c>
      <c r="H341">
        <v>0</v>
      </c>
      <c r="I341">
        <v>0</v>
      </c>
      <c r="J341">
        <v>0</v>
      </c>
      <c r="K341">
        <v>0</v>
      </c>
      <c r="L341">
        <v>0</v>
      </c>
      <c r="M341">
        <v>0</v>
      </c>
      <c r="N341">
        <v>0</v>
      </c>
      <c r="O341">
        <v>139.9</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row>
    <row r="342" spans="1:48">
      <c r="A342" t="s">
        <v>84</v>
      </c>
      <c r="B342">
        <v>1</v>
      </c>
      <c r="C342">
        <v>7013</v>
      </c>
      <c r="D342">
        <v>5</v>
      </c>
      <c r="E342" t="s">
        <v>384</v>
      </c>
      <c r="G342">
        <v>0</v>
      </c>
      <c r="H342">
        <v>0</v>
      </c>
      <c r="I342">
        <v>0</v>
      </c>
      <c r="J342">
        <v>0</v>
      </c>
      <c r="K342">
        <v>0</v>
      </c>
      <c r="L342">
        <v>0</v>
      </c>
      <c r="M342">
        <v>0</v>
      </c>
      <c r="N342">
        <v>0</v>
      </c>
      <c r="O342">
        <v>287.27999999999997</v>
      </c>
      <c r="P342">
        <v>0</v>
      </c>
      <c r="Q342">
        <v>0</v>
      </c>
      <c r="R342">
        <v>0</v>
      </c>
      <c r="S342">
        <v>0</v>
      </c>
      <c r="T342">
        <v>0</v>
      </c>
      <c r="U342">
        <v>0</v>
      </c>
      <c r="V342">
        <v>0</v>
      </c>
      <c r="W342">
        <v>0</v>
      </c>
      <c r="X342">
        <v>0</v>
      </c>
      <c r="Y342">
        <v>93.24</v>
      </c>
      <c r="Z342">
        <v>0</v>
      </c>
      <c r="AA342">
        <v>0</v>
      </c>
      <c r="AB342">
        <v>277.62</v>
      </c>
      <c r="AC342">
        <v>139.87</v>
      </c>
      <c r="AD342">
        <v>178.47</v>
      </c>
      <c r="AE342">
        <v>124.77</v>
      </c>
      <c r="AF342">
        <v>0</v>
      </c>
      <c r="AG342">
        <v>68.53</v>
      </c>
      <c r="AH342">
        <v>0</v>
      </c>
      <c r="AI342">
        <v>0</v>
      </c>
      <c r="AJ342">
        <v>0</v>
      </c>
      <c r="AK342">
        <v>0</v>
      </c>
      <c r="AL342">
        <v>0</v>
      </c>
      <c r="AM342">
        <v>0</v>
      </c>
      <c r="AN342">
        <v>0</v>
      </c>
      <c r="AO342">
        <v>0</v>
      </c>
      <c r="AP342">
        <v>0</v>
      </c>
      <c r="AQ342">
        <v>0</v>
      </c>
      <c r="AR342">
        <v>0</v>
      </c>
      <c r="AS342">
        <v>0</v>
      </c>
      <c r="AT342">
        <v>0</v>
      </c>
      <c r="AU342">
        <v>0</v>
      </c>
      <c r="AV342">
        <v>0</v>
      </c>
    </row>
    <row r="343" spans="1:48">
      <c r="A343" t="s">
        <v>84</v>
      </c>
      <c r="B343">
        <v>1</v>
      </c>
      <c r="C343">
        <v>7014</v>
      </c>
      <c r="D343">
        <v>5</v>
      </c>
      <c r="E343" t="s">
        <v>385</v>
      </c>
      <c r="G343">
        <v>0</v>
      </c>
      <c r="H343">
        <v>0</v>
      </c>
      <c r="I343">
        <v>0</v>
      </c>
      <c r="J343">
        <v>0</v>
      </c>
      <c r="K343">
        <v>151.74</v>
      </c>
      <c r="L343">
        <v>239.06</v>
      </c>
      <c r="M343">
        <v>424.06</v>
      </c>
      <c r="N343">
        <v>0</v>
      </c>
      <c r="O343">
        <v>406.99</v>
      </c>
      <c r="P343">
        <v>0</v>
      </c>
      <c r="Q343">
        <v>1046.3900000000001</v>
      </c>
      <c r="R343">
        <v>300.72000000000003</v>
      </c>
      <c r="S343">
        <v>830.74</v>
      </c>
      <c r="T343">
        <v>0</v>
      </c>
      <c r="U343">
        <v>0</v>
      </c>
      <c r="V343">
        <v>0</v>
      </c>
      <c r="W343">
        <v>0</v>
      </c>
      <c r="X343">
        <v>0</v>
      </c>
      <c r="Y343">
        <v>0</v>
      </c>
      <c r="Z343">
        <v>570.57000000000005</v>
      </c>
      <c r="AA343">
        <v>383.8</v>
      </c>
      <c r="AB343">
        <v>425.5</v>
      </c>
      <c r="AC343">
        <v>361.94</v>
      </c>
      <c r="AD343">
        <v>714.37</v>
      </c>
      <c r="AE343">
        <v>378.21</v>
      </c>
      <c r="AF343">
        <v>331.85</v>
      </c>
      <c r="AG343">
        <v>1688.17</v>
      </c>
      <c r="AH343">
        <v>0</v>
      </c>
      <c r="AI343">
        <v>0</v>
      </c>
      <c r="AJ343">
        <v>0</v>
      </c>
      <c r="AK343">
        <v>0</v>
      </c>
      <c r="AL343">
        <v>0</v>
      </c>
      <c r="AM343">
        <v>0</v>
      </c>
      <c r="AN343">
        <v>642.29</v>
      </c>
      <c r="AO343">
        <v>798.13</v>
      </c>
      <c r="AP343">
        <v>58.53</v>
      </c>
      <c r="AQ343">
        <v>0</v>
      </c>
      <c r="AR343">
        <v>0</v>
      </c>
      <c r="AS343">
        <v>0</v>
      </c>
      <c r="AT343">
        <v>0</v>
      </c>
      <c r="AU343">
        <v>0</v>
      </c>
      <c r="AV343">
        <v>0</v>
      </c>
    </row>
    <row r="344" spans="1:48">
      <c r="A344" t="s">
        <v>84</v>
      </c>
      <c r="B344">
        <v>1</v>
      </c>
      <c r="C344">
        <v>7015</v>
      </c>
      <c r="D344">
        <v>5</v>
      </c>
      <c r="E344" t="s">
        <v>386</v>
      </c>
      <c r="G344">
        <v>0</v>
      </c>
      <c r="H344">
        <v>0</v>
      </c>
      <c r="I344">
        <v>0</v>
      </c>
      <c r="J34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row>
    <row r="345" spans="1:48">
      <c r="A345" t="s">
        <v>84</v>
      </c>
      <c r="B345">
        <v>1</v>
      </c>
      <c r="C345">
        <v>7016</v>
      </c>
      <c r="D345">
        <v>5</v>
      </c>
      <c r="E345" t="s">
        <v>387</v>
      </c>
      <c r="G345">
        <v>0</v>
      </c>
      <c r="H345">
        <v>0</v>
      </c>
      <c r="I345">
        <v>0</v>
      </c>
      <c r="J345">
        <v>0</v>
      </c>
      <c r="K345">
        <v>0</v>
      </c>
      <c r="L345">
        <v>1115.29</v>
      </c>
      <c r="M345">
        <v>0</v>
      </c>
      <c r="N345">
        <v>0</v>
      </c>
      <c r="O345">
        <v>0</v>
      </c>
      <c r="P345">
        <v>450.16</v>
      </c>
      <c r="Q345">
        <v>1303.8800000000001</v>
      </c>
      <c r="R345">
        <v>0</v>
      </c>
      <c r="S345">
        <v>740</v>
      </c>
      <c r="T345">
        <v>0</v>
      </c>
      <c r="U345">
        <v>0</v>
      </c>
      <c r="V345">
        <v>0</v>
      </c>
      <c r="W345">
        <v>0</v>
      </c>
      <c r="X345">
        <v>0</v>
      </c>
      <c r="Y345">
        <v>0</v>
      </c>
      <c r="Z345">
        <v>63.06</v>
      </c>
      <c r="AA345">
        <v>0</v>
      </c>
      <c r="AB345">
        <v>0</v>
      </c>
      <c r="AC345">
        <v>0</v>
      </c>
      <c r="AD345">
        <v>0</v>
      </c>
      <c r="AE345">
        <v>0</v>
      </c>
      <c r="AF345">
        <v>1351.82</v>
      </c>
      <c r="AG345">
        <v>2085.13</v>
      </c>
      <c r="AH345">
        <v>0</v>
      </c>
      <c r="AI345">
        <v>0</v>
      </c>
      <c r="AJ345">
        <v>0</v>
      </c>
      <c r="AK345">
        <v>0</v>
      </c>
      <c r="AL345">
        <v>0</v>
      </c>
      <c r="AM345">
        <v>0</v>
      </c>
      <c r="AN345">
        <v>0</v>
      </c>
      <c r="AO345">
        <v>0</v>
      </c>
      <c r="AP345">
        <v>0</v>
      </c>
      <c r="AQ345">
        <v>0</v>
      </c>
      <c r="AR345">
        <v>0</v>
      </c>
      <c r="AS345">
        <v>0</v>
      </c>
      <c r="AT345">
        <v>0</v>
      </c>
      <c r="AU345">
        <v>0</v>
      </c>
      <c r="AV345">
        <v>0</v>
      </c>
    </row>
    <row r="346" spans="1:48">
      <c r="A346" t="s">
        <v>84</v>
      </c>
      <c r="B346">
        <v>1</v>
      </c>
      <c r="C346">
        <v>7017</v>
      </c>
      <c r="D346">
        <v>5</v>
      </c>
      <c r="E346" t="s">
        <v>388</v>
      </c>
      <c r="G346">
        <v>0</v>
      </c>
      <c r="H346">
        <v>0</v>
      </c>
      <c r="I346">
        <v>0</v>
      </c>
      <c r="J346">
        <v>0</v>
      </c>
      <c r="K346">
        <v>0</v>
      </c>
      <c r="L346">
        <v>0</v>
      </c>
      <c r="M346">
        <v>344.1</v>
      </c>
      <c r="N346">
        <v>623.91999999999996</v>
      </c>
      <c r="O346">
        <v>319.79000000000002</v>
      </c>
      <c r="P346">
        <v>167.53</v>
      </c>
      <c r="Q346">
        <v>862.24</v>
      </c>
      <c r="R346">
        <v>2734.38</v>
      </c>
      <c r="S346">
        <v>774.11</v>
      </c>
      <c r="T346">
        <v>0</v>
      </c>
      <c r="U346">
        <v>0</v>
      </c>
      <c r="V346">
        <v>0</v>
      </c>
      <c r="W346">
        <v>0</v>
      </c>
      <c r="X346">
        <v>0</v>
      </c>
      <c r="Y346">
        <v>0</v>
      </c>
      <c r="Z346">
        <v>661.89</v>
      </c>
      <c r="AA346">
        <v>251.17</v>
      </c>
      <c r="AB346">
        <v>0</v>
      </c>
      <c r="AC346">
        <v>134.9</v>
      </c>
      <c r="AD346">
        <v>2058.61</v>
      </c>
      <c r="AE346">
        <v>421.29</v>
      </c>
      <c r="AF346">
        <v>1578.35</v>
      </c>
      <c r="AG346">
        <v>1029.6400000000001</v>
      </c>
      <c r="AH346">
        <v>0</v>
      </c>
      <c r="AI346">
        <v>0</v>
      </c>
      <c r="AJ346">
        <v>0</v>
      </c>
      <c r="AK346">
        <v>0</v>
      </c>
      <c r="AL346">
        <v>0</v>
      </c>
      <c r="AM346">
        <v>0</v>
      </c>
      <c r="AN346">
        <v>40.65</v>
      </c>
      <c r="AO346">
        <v>1154.8900000000001</v>
      </c>
      <c r="AP346">
        <v>200</v>
      </c>
      <c r="AQ346">
        <v>0</v>
      </c>
      <c r="AR346">
        <v>0</v>
      </c>
      <c r="AS346">
        <v>0</v>
      </c>
      <c r="AT346">
        <v>0</v>
      </c>
      <c r="AU346">
        <v>0</v>
      </c>
      <c r="AV346">
        <v>0</v>
      </c>
    </row>
    <row r="347" spans="1:48">
      <c r="A347" t="s">
        <v>84</v>
      </c>
      <c r="B347">
        <v>1</v>
      </c>
      <c r="C347">
        <v>7018</v>
      </c>
      <c r="D347">
        <v>5</v>
      </c>
      <c r="E347" t="s">
        <v>389</v>
      </c>
      <c r="G347">
        <v>0</v>
      </c>
      <c r="H347">
        <v>0</v>
      </c>
      <c r="I347">
        <v>0</v>
      </c>
      <c r="J347">
        <v>0</v>
      </c>
      <c r="K347">
        <v>0</v>
      </c>
      <c r="L347">
        <v>0</v>
      </c>
      <c r="M347">
        <v>0</v>
      </c>
      <c r="N347">
        <v>0</v>
      </c>
      <c r="O347">
        <v>226.94</v>
      </c>
      <c r="P347">
        <v>0</v>
      </c>
      <c r="Q347">
        <v>443.68</v>
      </c>
      <c r="R347">
        <v>0</v>
      </c>
      <c r="S347">
        <v>599.41</v>
      </c>
      <c r="T347">
        <v>0</v>
      </c>
      <c r="U347">
        <v>0</v>
      </c>
      <c r="V347">
        <v>0</v>
      </c>
      <c r="W347">
        <v>0</v>
      </c>
      <c r="X347">
        <v>0</v>
      </c>
      <c r="Y347">
        <v>0</v>
      </c>
      <c r="Z347">
        <v>0</v>
      </c>
      <c r="AA347">
        <v>0</v>
      </c>
      <c r="AB347">
        <v>0</v>
      </c>
      <c r="AC347">
        <v>0</v>
      </c>
      <c r="AD347">
        <v>0</v>
      </c>
      <c r="AE347">
        <v>207.77</v>
      </c>
      <c r="AF347">
        <v>0</v>
      </c>
      <c r="AG347">
        <v>695.32</v>
      </c>
      <c r="AH347">
        <v>0</v>
      </c>
      <c r="AI347">
        <v>0</v>
      </c>
      <c r="AJ347">
        <v>0</v>
      </c>
      <c r="AK347">
        <v>0</v>
      </c>
      <c r="AL347">
        <v>0</v>
      </c>
      <c r="AM347">
        <v>0</v>
      </c>
      <c r="AN347">
        <v>0</v>
      </c>
      <c r="AO347">
        <v>0</v>
      </c>
      <c r="AP347">
        <v>0</v>
      </c>
      <c r="AQ347">
        <v>0</v>
      </c>
      <c r="AR347">
        <v>0</v>
      </c>
      <c r="AS347">
        <v>0</v>
      </c>
      <c r="AT347">
        <v>0</v>
      </c>
      <c r="AU347">
        <v>0</v>
      </c>
      <c r="AV347">
        <v>0</v>
      </c>
    </row>
    <row r="348" spans="1:48">
      <c r="A348" t="s">
        <v>84</v>
      </c>
      <c r="B348">
        <v>1</v>
      </c>
      <c r="C348">
        <v>7019</v>
      </c>
      <c r="D348">
        <v>5</v>
      </c>
      <c r="E348" t="s">
        <v>390</v>
      </c>
      <c r="G348">
        <v>0</v>
      </c>
      <c r="H348">
        <v>0</v>
      </c>
      <c r="I348">
        <v>0</v>
      </c>
      <c r="J348">
        <v>0</v>
      </c>
      <c r="K348">
        <v>0</v>
      </c>
      <c r="L348">
        <v>0</v>
      </c>
      <c r="M348">
        <v>147</v>
      </c>
      <c r="N348">
        <v>0</v>
      </c>
      <c r="O348">
        <v>45.99</v>
      </c>
      <c r="P348">
        <v>0</v>
      </c>
      <c r="Q348">
        <v>110.85</v>
      </c>
      <c r="R348">
        <v>0</v>
      </c>
      <c r="S348">
        <v>3642.13</v>
      </c>
      <c r="T348">
        <v>0</v>
      </c>
      <c r="U348">
        <v>0</v>
      </c>
      <c r="V348">
        <v>0</v>
      </c>
      <c r="W348">
        <v>0</v>
      </c>
      <c r="X348">
        <v>0</v>
      </c>
      <c r="Y348">
        <v>0</v>
      </c>
      <c r="Z348">
        <v>211.82</v>
      </c>
      <c r="AA348">
        <v>24.34</v>
      </c>
      <c r="AB348">
        <v>1253.8</v>
      </c>
      <c r="AC348">
        <v>458.53</v>
      </c>
      <c r="AD348">
        <v>1220.72</v>
      </c>
      <c r="AE348">
        <v>1540.91</v>
      </c>
      <c r="AF348">
        <v>0</v>
      </c>
      <c r="AG348">
        <v>364.2</v>
      </c>
      <c r="AH348">
        <v>0</v>
      </c>
      <c r="AI348">
        <v>0</v>
      </c>
      <c r="AJ348">
        <v>0</v>
      </c>
      <c r="AK348">
        <v>0</v>
      </c>
      <c r="AL348">
        <v>0</v>
      </c>
      <c r="AM348">
        <v>0</v>
      </c>
      <c r="AN348">
        <v>0</v>
      </c>
      <c r="AO348">
        <v>0</v>
      </c>
      <c r="AP348">
        <v>2296.88</v>
      </c>
      <c r="AQ348">
        <v>0</v>
      </c>
      <c r="AR348">
        <v>0</v>
      </c>
      <c r="AS348">
        <v>0</v>
      </c>
      <c r="AT348">
        <v>0</v>
      </c>
      <c r="AU348">
        <v>0</v>
      </c>
      <c r="AV348">
        <v>0</v>
      </c>
    </row>
    <row r="349" spans="1:48">
      <c r="A349" t="s">
        <v>84</v>
      </c>
      <c r="B349">
        <v>1</v>
      </c>
      <c r="C349">
        <v>7020</v>
      </c>
      <c r="D349">
        <v>5</v>
      </c>
      <c r="E349" t="s">
        <v>391</v>
      </c>
      <c r="G349">
        <v>0</v>
      </c>
      <c r="H349">
        <v>0</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row>
    <row r="350" spans="1:48">
      <c r="A350" t="s">
        <v>84</v>
      </c>
      <c r="B350">
        <v>1</v>
      </c>
      <c r="C350">
        <v>7021</v>
      </c>
      <c r="D350">
        <v>5</v>
      </c>
      <c r="E350" t="s">
        <v>392</v>
      </c>
      <c r="G350">
        <v>0</v>
      </c>
      <c r="H350">
        <v>0</v>
      </c>
      <c r="I350">
        <v>0</v>
      </c>
      <c r="J350">
        <v>450</v>
      </c>
      <c r="K350">
        <v>67</v>
      </c>
      <c r="L350">
        <v>0</v>
      </c>
      <c r="M350">
        <v>0</v>
      </c>
      <c r="N350">
        <v>0</v>
      </c>
      <c r="O350">
        <v>0</v>
      </c>
      <c r="P350">
        <v>0</v>
      </c>
      <c r="Q350">
        <v>1333.4</v>
      </c>
      <c r="R350">
        <v>0</v>
      </c>
      <c r="S350">
        <v>380.22</v>
      </c>
      <c r="T350">
        <v>0</v>
      </c>
      <c r="U350">
        <v>0</v>
      </c>
      <c r="V350">
        <v>0</v>
      </c>
      <c r="W350">
        <v>0</v>
      </c>
      <c r="X350">
        <v>0</v>
      </c>
      <c r="Y350">
        <v>196.11</v>
      </c>
      <c r="Z350">
        <v>277.24</v>
      </c>
      <c r="AA350">
        <v>720.4</v>
      </c>
      <c r="AB350">
        <v>0</v>
      </c>
      <c r="AC350">
        <v>0</v>
      </c>
      <c r="AD350">
        <v>1063.5</v>
      </c>
      <c r="AE350">
        <v>0</v>
      </c>
      <c r="AF350">
        <v>0</v>
      </c>
      <c r="AG350">
        <v>0</v>
      </c>
      <c r="AH350">
        <v>0</v>
      </c>
      <c r="AI350">
        <v>0</v>
      </c>
      <c r="AJ350">
        <v>0</v>
      </c>
      <c r="AK350">
        <v>0</v>
      </c>
      <c r="AL350">
        <v>0</v>
      </c>
      <c r="AM350">
        <v>0</v>
      </c>
      <c r="AN350">
        <v>0</v>
      </c>
      <c r="AO350">
        <v>0</v>
      </c>
      <c r="AP350">
        <v>0</v>
      </c>
      <c r="AQ350">
        <v>0</v>
      </c>
      <c r="AR350">
        <v>0</v>
      </c>
      <c r="AS350">
        <v>0</v>
      </c>
      <c r="AT350">
        <v>0</v>
      </c>
      <c r="AU350">
        <v>0</v>
      </c>
      <c r="AV350">
        <v>0</v>
      </c>
    </row>
    <row r="351" spans="1:48">
      <c r="A351" t="s">
        <v>84</v>
      </c>
      <c r="B351">
        <v>1</v>
      </c>
      <c r="C351">
        <v>7022</v>
      </c>
      <c r="D351">
        <v>5</v>
      </c>
      <c r="E351" t="s">
        <v>393</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row>
    <row r="352" spans="1:48">
      <c r="A352" t="s">
        <v>84</v>
      </c>
      <c r="B352">
        <v>1</v>
      </c>
      <c r="C352">
        <v>7023</v>
      </c>
      <c r="D352">
        <v>5</v>
      </c>
      <c r="E352" t="s">
        <v>394</v>
      </c>
      <c r="G352">
        <v>0</v>
      </c>
      <c r="H352">
        <v>0</v>
      </c>
      <c r="I352">
        <v>0</v>
      </c>
      <c r="J352">
        <v>0</v>
      </c>
      <c r="K352">
        <v>0</v>
      </c>
      <c r="L352">
        <v>0</v>
      </c>
      <c r="M352">
        <v>318.58999999999997</v>
      </c>
      <c r="N352">
        <v>0</v>
      </c>
      <c r="O352">
        <v>2000</v>
      </c>
      <c r="P352">
        <v>0</v>
      </c>
      <c r="Q352">
        <v>90.83</v>
      </c>
      <c r="R352">
        <v>0</v>
      </c>
      <c r="S352">
        <v>358.45</v>
      </c>
      <c r="T352">
        <v>0</v>
      </c>
      <c r="U352">
        <v>0</v>
      </c>
      <c r="V352">
        <v>0</v>
      </c>
      <c r="W352">
        <v>0</v>
      </c>
      <c r="X352">
        <v>0</v>
      </c>
      <c r="Y352">
        <v>0</v>
      </c>
      <c r="Z352">
        <v>2000</v>
      </c>
      <c r="AA352">
        <v>0</v>
      </c>
      <c r="AB352">
        <v>0</v>
      </c>
      <c r="AC352">
        <v>0</v>
      </c>
      <c r="AD352">
        <v>0</v>
      </c>
      <c r="AE352">
        <v>300</v>
      </c>
      <c r="AF352">
        <v>0</v>
      </c>
      <c r="AG352">
        <v>0</v>
      </c>
      <c r="AH352">
        <v>0</v>
      </c>
      <c r="AI352">
        <v>0</v>
      </c>
      <c r="AJ352">
        <v>0</v>
      </c>
      <c r="AK352">
        <v>0</v>
      </c>
      <c r="AL352">
        <v>0</v>
      </c>
      <c r="AM352">
        <v>800</v>
      </c>
      <c r="AN352">
        <v>723.54</v>
      </c>
      <c r="AO352">
        <v>0</v>
      </c>
      <c r="AP352">
        <v>0</v>
      </c>
      <c r="AQ352">
        <v>0</v>
      </c>
      <c r="AR352">
        <v>0</v>
      </c>
      <c r="AS352">
        <v>0</v>
      </c>
      <c r="AT352">
        <v>0</v>
      </c>
      <c r="AU352">
        <v>0</v>
      </c>
      <c r="AV352">
        <v>0</v>
      </c>
    </row>
    <row r="353" spans="1:48">
      <c r="A353" t="s">
        <v>84</v>
      </c>
      <c r="B353">
        <v>1</v>
      </c>
      <c r="C353">
        <v>7024</v>
      </c>
      <c r="D353">
        <v>5</v>
      </c>
      <c r="E353" t="s">
        <v>395</v>
      </c>
      <c r="G353">
        <v>0</v>
      </c>
      <c r="H353">
        <v>0</v>
      </c>
      <c r="I353">
        <v>0</v>
      </c>
      <c r="J353">
        <v>0</v>
      </c>
      <c r="K353">
        <v>1500</v>
      </c>
      <c r="L353">
        <v>0</v>
      </c>
      <c r="M353">
        <v>0</v>
      </c>
      <c r="N353">
        <v>0</v>
      </c>
      <c r="O353">
        <v>6200</v>
      </c>
      <c r="P353">
        <v>8585.27</v>
      </c>
      <c r="Q353">
        <v>0</v>
      </c>
      <c r="R353">
        <v>0</v>
      </c>
      <c r="S353">
        <v>2236.88</v>
      </c>
      <c r="T353">
        <v>0</v>
      </c>
      <c r="U353">
        <v>0</v>
      </c>
      <c r="V353">
        <v>0</v>
      </c>
      <c r="W353">
        <v>0</v>
      </c>
      <c r="X353">
        <v>0</v>
      </c>
      <c r="Y353">
        <v>1649.76</v>
      </c>
      <c r="Z353">
        <v>840</v>
      </c>
      <c r="AA353">
        <v>0</v>
      </c>
      <c r="AB353">
        <v>1000</v>
      </c>
      <c r="AC353">
        <v>3800</v>
      </c>
      <c r="AD353">
        <v>10924.22</v>
      </c>
      <c r="AE353">
        <v>0</v>
      </c>
      <c r="AF353">
        <v>0</v>
      </c>
      <c r="AG353">
        <v>0</v>
      </c>
      <c r="AH353">
        <v>0</v>
      </c>
      <c r="AI353">
        <v>0</v>
      </c>
      <c r="AJ353">
        <v>0</v>
      </c>
      <c r="AK353">
        <v>0</v>
      </c>
      <c r="AL353">
        <v>0</v>
      </c>
      <c r="AM353">
        <v>1500</v>
      </c>
      <c r="AN353">
        <v>0</v>
      </c>
      <c r="AO353">
        <v>1251.44</v>
      </c>
      <c r="AP353">
        <v>0</v>
      </c>
      <c r="AQ353">
        <v>0</v>
      </c>
      <c r="AR353">
        <v>0</v>
      </c>
      <c r="AS353">
        <v>0</v>
      </c>
      <c r="AT353">
        <v>0</v>
      </c>
      <c r="AU353">
        <v>0</v>
      </c>
      <c r="AV353">
        <v>0</v>
      </c>
    </row>
    <row r="354" spans="1:48">
      <c r="A354" t="s">
        <v>84</v>
      </c>
      <c r="B354">
        <v>1</v>
      </c>
      <c r="C354">
        <v>7025</v>
      </c>
      <c r="D354">
        <v>5</v>
      </c>
      <c r="E354" t="s">
        <v>396</v>
      </c>
      <c r="G354">
        <v>0</v>
      </c>
      <c r="H354">
        <v>0</v>
      </c>
      <c r="I354">
        <v>0</v>
      </c>
      <c r="J354">
        <v>0</v>
      </c>
      <c r="K354">
        <v>0</v>
      </c>
      <c r="L354">
        <v>0</v>
      </c>
      <c r="M354">
        <v>0</v>
      </c>
      <c r="N354">
        <v>0</v>
      </c>
      <c r="O354">
        <v>0</v>
      </c>
      <c r="P354">
        <v>0</v>
      </c>
      <c r="Q354">
        <v>0</v>
      </c>
      <c r="R354">
        <v>114.98</v>
      </c>
      <c r="S354">
        <v>737.69</v>
      </c>
      <c r="T354">
        <v>0</v>
      </c>
      <c r="U354">
        <v>0</v>
      </c>
      <c r="V354">
        <v>0</v>
      </c>
      <c r="W354">
        <v>0</v>
      </c>
      <c r="X354">
        <v>0</v>
      </c>
      <c r="Y354">
        <v>0</v>
      </c>
      <c r="Z354">
        <v>0</v>
      </c>
      <c r="AA354">
        <v>994.9</v>
      </c>
      <c r="AB354">
        <v>0</v>
      </c>
      <c r="AC354">
        <v>0</v>
      </c>
      <c r="AD354">
        <v>0</v>
      </c>
      <c r="AE354">
        <v>0</v>
      </c>
      <c r="AF354">
        <v>0</v>
      </c>
      <c r="AG354">
        <v>0</v>
      </c>
      <c r="AH354">
        <v>0</v>
      </c>
      <c r="AI354">
        <v>0</v>
      </c>
      <c r="AJ354">
        <v>0</v>
      </c>
      <c r="AK354">
        <v>0</v>
      </c>
      <c r="AL354">
        <v>0</v>
      </c>
      <c r="AM354">
        <v>0</v>
      </c>
      <c r="AN354">
        <v>0</v>
      </c>
      <c r="AO354">
        <v>927.41</v>
      </c>
      <c r="AP354">
        <v>145</v>
      </c>
      <c r="AQ354">
        <v>0</v>
      </c>
      <c r="AR354">
        <v>0</v>
      </c>
      <c r="AS354">
        <v>0</v>
      </c>
      <c r="AT354">
        <v>0</v>
      </c>
      <c r="AU354">
        <v>0</v>
      </c>
      <c r="AV354">
        <v>0</v>
      </c>
    </row>
    <row r="355" spans="1:48">
      <c r="A355" t="s">
        <v>84</v>
      </c>
      <c r="B355">
        <v>1</v>
      </c>
      <c r="C355">
        <v>7026</v>
      </c>
      <c r="D355">
        <v>5</v>
      </c>
      <c r="E355" t="s">
        <v>397</v>
      </c>
      <c r="G355">
        <v>0</v>
      </c>
      <c r="H355">
        <v>0</v>
      </c>
      <c r="I355">
        <v>0</v>
      </c>
      <c r="J355">
        <v>0</v>
      </c>
      <c r="K355">
        <v>0</v>
      </c>
      <c r="L355">
        <v>0</v>
      </c>
      <c r="M355">
        <v>0</v>
      </c>
      <c r="N355">
        <v>0</v>
      </c>
      <c r="O355">
        <v>2500</v>
      </c>
      <c r="P355">
        <v>0</v>
      </c>
      <c r="Q355">
        <v>0</v>
      </c>
      <c r="R355">
        <v>0</v>
      </c>
      <c r="S355">
        <v>0</v>
      </c>
      <c r="T355">
        <v>0</v>
      </c>
      <c r="U355">
        <v>0</v>
      </c>
      <c r="V355">
        <v>0</v>
      </c>
      <c r="W355">
        <v>0</v>
      </c>
      <c r="X355">
        <v>0</v>
      </c>
      <c r="Y355">
        <v>0</v>
      </c>
      <c r="Z355">
        <v>0</v>
      </c>
      <c r="AA355">
        <v>0</v>
      </c>
      <c r="AB355">
        <v>0</v>
      </c>
      <c r="AC355">
        <v>0</v>
      </c>
      <c r="AD355">
        <v>0</v>
      </c>
      <c r="AE355">
        <v>0</v>
      </c>
      <c r="AF355">
        <v>0</v>
      </c>
      <c r="AG355">
        <v>0</v>
      </c>
      <c r="AH355">
        <v>0</v>
      </c>
      <c r="AI355">
        <v>0</v>
      </c>
      <c r="AJ355">
        <v>0</v>
      </c>
      <c r="AK355">
        <v>0</v>
      </c>
      <c r="AL355">
        <v>0</v>
      </c>
      <c r="AM355">
        <v>0</v>
      </c>
      <c r="AN355">
        <v>0</v>
      </c>
      <c r="AO355">
        <v>0</v>
      </c>
      <c r="AP355">
        <v>0</v>
      </c>
      <c r="AQ355">
        <v>0</v>
      </c>
      <c r="AR355">
        <v>0</v>
      </c>
      <c r="AS355">
        <v>0</v>
      </c>
      <c r="AT355">
        <v>0</v>
      </c>
      <c r="AU355">
        <v>0</v>
      </c>
      <c r="AV355">
        <v>0</v>
      </c>
    </row>
    <row r="356" spans="1:48">
      <c r="A356" t="s">
        <v>84</v>
      </c>
      <c r="B356">
        <v>1</v>
      </c>
      <c r="C356">
        <v>7027</v>
      </c>
      <c r="D356">
        <v>5</v>
      </c>
      <c r="E356" t="s">
        <v>398</v>
      </c>
      <c r="G356">
        <v>0</v>
      </c>
      <c r="H356">
        <v>0</v>
      </c>
      <c r="I356">
        <v>0</v>
      </c>
      <c r="J356">
        <v>0</v>
      </c>
      <c r="K356">
        <v>0</v>
      </c>
      <c r="L356">
        <v>1162.72</v>
      </c>
      <c r="M356">
        <v>0</v>
      </c>
      <c r="N356">
        <v>0</v>
      </c>
      <c r="O356">
        <v>0</v>
      </c>
      <c r="P356">
        <v>777.43</v>
      </c>
      <c r="Q356">
        <v>0</v>
      </c>
      <c r="R356">
        <v>0</v>
      </c>
      <c r="S356">
        <v>724.34</v>
      </c>
      <c r="T356">
        <v>0</v>
      </c>
      <c r="U356">
        <v>0</v>
      </c>
      <c r="V356">
        <v>0</v>
      </c>
      <c r="W356">
        <v>0</v>
      </c>
      <c r="X356">
        <v>0</v>
      </c>
      <c r="Y356">
        <v>0</v>
      </c>
      <c r="Z356">
        <v>0</v>
      </c>
      <c r="AA356">
        <v>0</v>
      </c>
      <c r="AB356">
        <v>2163.79</v>
      </c>
      <c r="AC356">
        <v>0</v>
      </c>
      <c r="AD356">
        <v>3829.04</v>
      </c>
      <c r="AE356">
        <v>0</v>
      </c>
      <c r="AF356">
        <v>0</v>
      </c>
      <c r="AG356">
        <v>4306.41</v>
      </c>
      <c r="AH356">
        <v>0</v>
      </c>
      <c r="AI356">
        <v>0</v>
      </c>
      <c r="AJ356">
        <v>0</v>
      </c>
      <c r="AK356">
        <v>0</v>
      </c>
      <c r="AL356">
        <v>0</v>
      </c>
      <c r="AM356">
        <v>0</v>
      </c>
      <c r="AN356">
        <v>1482.18</v>
      </c>
      <c r="AO356">
        <v>150.13999999999999</v>
      </c>
      <c r="AP356">
        <v>0</v>
      </c>
      <c r="AQ356">
        <v>0</v>
      </c>
      <c r="AR356">
        <v>0</v>
      </c>
      <c r="AS356">
        <v>0</v>
      </c>
      <c r="AT356">
        <v>0</v>
      </c>
      <c r="AU356">
        <v>0</v>
      </c>
      <c r="AV356">
        <v>0</v>
      </c>
    </row>
    <row r="357" spans="1:48">
      <c r="A357" t="s">
        <v>84</v>
      </c>
      <c r="B357">
        <v>1</v>
      </c>
      <c r="C357">
        <v>7028</v>
      </c>
      <c r="D357">
        <v>5</v>
      </c>
      <c r="E357" t="s">
        <v>399</v>
      </c>
      <c r="G357">
        <v>0</v>
      </c>
      <c r="H357">
        <v>0</v>
      </c>
      <c r="I357">
        <v>0</v>
      </c>
      <c r="J357">
        <v>0</v>
      </c>
      <c r="K357">
        <v>0</v>
      </c>
      <c r="L357">
        <v>0</v>
      </c>
      <c r="M357">
        <v>0</v>
      </c>
      <c r="N357">
        <v>58.29</v>
      </c>
      <c r="O357">
        <v>0</v>
      </c>
      <c r="P357">
        <v>231.21</v>
      </c>
      <c r="Q357">
        <v>0</v>
      </c>
      <c r="R357">
        <v>0</v>
      </c>
      <c r="S357">
        <v>756.46</v>
      </c>
      <c r="T357">
        <v>0</v>
      </c>
      <c r="U357">
        <v>0</v>
      </c>
      <c r="V357">
        <v>0</v>
      </c>
      <c r="W357">
        <v>0</v>
      </c>
      <c r="X357">
        <v>0</v>
      </c>
      <c r="Y357">
        <v>0</v>
      </c>
      <c r="Z357">
        <v>0</v>
      </c>
      <c r="AA357">
        <v>0</v>
      </c>
      <c r="AB357">
        <v>0</v>
      </c>
      <c r="AC357">
        <v>0</v>
      </c>
      <c r="AD357">
        <v>535.21</v>
      </c>
      <c r="AE357">
        <v>133.43</v>
      </c>
      <c r="AF357">
        <v>0</v>
      </c>
      <c r="AG357">
        <v>502.88</v>
      </c>
      <c r="AH357">
        <v>0</v>
      </c>
      <c r="AI357">
        <v>0</v>
      </c>
      <c r="AJ357">
        <v>0</v>
      </c>
      <c r="AK357">
        <v>0</v>
      </c>
      <c r="AL357">
        <v>0</v>
      </c>
      <c r="AM357">
        <v>0</v>
      </c>
      <c r="AN357">
        <v>0</v>
      </c>
      <c r="AO357">
        <v>0</v>
      </c>
      <c r="AP357">
        <v>0</v>
      </c>
      <c r="AQ357">
        <v>0</v>
      </c>
      <c r="AR357">
        <v>0</v>
      </c>
      <c r="AS357">
        <v>0</v>
      </c>
      <c r="AT357">
        <v>0</v>
      </c>
      <c r="AU357">
        <v>0</v>
      </c>
      <c r="AV357">
        <v>0</v>
      </c>
    </row>
    <row r="358" spans="1:48">
      <c r="A358" t="s">
        <v>84</v>
      </c>
      <c r="B358">
        <v>1</v>
      </c>
      <c r="C358">
        <v>7029</v>
      </c>
      <c r="D358">
        <v>5</v>
      </c>
      <c r="E358" t="s">
        <v>400</v>
      </c>
      <c r="G358">
        <v>0</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c r="AU358">
        <v>0</v>
      </c>
      <c r="AV358">
        <v>0</v>
      </c>
    </row>
    <row r="359" spans="1:48">
      <c r="A359" t="s">
        <v>84</v>
      </c>
      <c r="B359">
        <v>1</v>
      </c>
      <c r="C359">
        <v>7030</v>
      </c>
      <c r="D359">
        <v>5</v>
      </c>
      <c r="E359" t="s">
        <v>401</v>
      </c>
      <c r="G359">
        <v>0</v>
      </c>
      <c r="H359">
        <v>0</v>
      </c>
      <c r="I359">
        <v>0</v>
      </c>
      <c r="J359">
        <v>0</v>
      </c>
      <c r="K359">
        <v>0</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row>
    <row r="360" spans="1:48">
      <c r="A360" t="s">
        <v>84</v>
      </c>
      <c r="B360">
        <v>1</v>
      </c>
      <c r="C360">
        <v>7031</v>
      </c>
      <c r="D360">
        <v>5</v>
      </c>
      <c r="E360" t="s">
        <v>402</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row>
    <row r="361" spans="1:48">
      <c r="A361" t="s">
        <v>84</v>
      </c>
      <c r="B361">
        <v>1</v>
      </c>
      <c r="C361">
        <v>7032</v>
      </c>
      <c r="D361">
        <v>5</v>
      </c>
      <c r="E361" t="s">
        <v>403</v>
      </c>
      <c r="G361">
        <v>0</v>
      </c>
      <c r="H361">
        <v>0</v>
      </c>
      <c r="I361">
        <v>0</v>
      </c>
      <c r="J361">
        <v>0</v>
      </c>
      <c r="K361">
        <v>1159.45</v>
      </c>
      <c r="L361">
        <v>5534.99</v>
      </c>
      <c r="M361">
        <v>12236.39</v>
      </c>
      <c r="N361">
        <v>2209.17</v>
      </c>
      <c r="O361">
        <v>419.66</v>
      </c>
      <c r="P361">
        <v>0</v>
      </c>
      <c r="Q361">
        <v>7922.94</v>
      </c>
      <c r="R361">
        <v>0</v>
      </c>
      <c r="S361">
        <v>0</v>
      </c>
      <c r="T361">
        <v>0</v>
      </c>
      <c r="U361">
        <v>0</v>
      </c>
      <c r="V361">
        <v>0</v>
      </c>
      <c r="W361">
        <v>0</v>
      </c>
      <c r="X361">
        <v>0</v>
      </c>
      <c r="Y361">
        <v>0</v>
      </c>
      <c r="Z361">
        <v>0</v>
      </c>
      <c r="AA361">
        <v>6873.23</v>
      </c>
      <c r="AB361">
        <v>0</v>
      </c>
      <c r="AC361">
        <v>0</v>
      </c>
      <c r="AD361">
        <v>9284.82</v>
      </c>
      <c r="AE361">
        <v>0</v>
      </c>
      <c r="AF361">
        <v>0</v>
      </c>
      <c r="AG361">
        <v>0</v>
      </c>
      <c r="AH361">
        <v>0</v>
      </c>
      <c r="AI361">
        <v>0</v>
      </c>
      <c r="AJ361">
        <v>0</v>
      </c>
      <c r="AK361">
        <v>0</v>
      </c>
      <c r="AL361">
        <v>0</v>
      </c>
      <c r="AM361">
        <v>75</v>
      </c>
      <c r="AN361">
        <v>0</v>
      </c>
      <c r="AO361">
        <v>1546.99</v>
      </c>
      <c r="AP361">
        <v>0</v>
      </c>
      <c r="AQ361">
        <v>0</v>
      </c>
      <c r="AR361">
        <v>0</v>
      </c>
      <c r="AS361">
        <v>0</v>
      </c>
      <c r="AT361">
        <v>0</v>
      </c>
      <c r="AU361">
        <v>0</v>
      </c>
      <c r="AV361">
        <v>0</v>
      </c>
    </row>
    <row r="362" spans="1:48">
      <c r="A362" t="s">
        <v>84</v>
      </c>
      <c r="B362">
        <v>1</v>
      </c>
      <c r="C362">
        <v>7033</v>
      </c>
      <c r="D362">
        <v>5</v>
      </c>
      <c r="E362" t="s">
        <v>404</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869.96</v>
      </c>
      <c r="AC362">
        <v>0</v>
      </c>
      <c r="AD362">
        <v>0</v>
      </c>
      <c r="AE362">
        <v>516.58000000000004</v>
      </c>
      <c r="AF362">
        <v>183.3</v>
      </c>
      <c r="AG362">
        <v>590.34</v>
      </c>
      <c r="AH362">
        <v>0</v>
      </c>
      <c r="AI362">
        <v>0</v>
      </c>
      <c r="AJ362">
        <v>0</v>
      </c>
      <c r="AK362">
        <v>0</v>
      </c>
      <c r="AL362">
        <v>0</v>
      </c>
      <c r="AM362">
        <v>0</v>
      </c>
      <c r="AN362">
        <v>433.2</v>
      </c>
      <c r="AO362">
        <v>369.35</v>
      </c>
      <c r="AP362">
        <v>355.71</v>
      </c>
      <c r="AQ362">
        <v>181.37</v>
      </c>
      <c r="AR362">
        <v>0</v>
      </c>
      <c r="AS362">
        <v>0</v>
      </c>
      <c r="AT362">
        <v>0</v>
      </c>
      <c r="AU362">
        <v>0</v>
      </c>
      <c r="AV362">
        <v>0</v>
      </c>
    </row>
    <row r="363" spans="1:48">
      <c r="A363" t="s">
        <v>84</v>
      </c>
      <c r="B363">
        <v>1</v>
      </c>
      <c r="C363">
        <v>7034</v>
      </c>
      <c r="D363">
        <v>5</v>
      </c>
      <c r="E363" t="s">
        <v>405</v>
      </c>
      <c r="G363">
        <v>0</v>
      </c>
      <c r="H363">
        <v>0</v>
      </c>
      <c r="I363">
        <v>0</v>
      </c>
      <c r="J363">
        <v>0</v>
      </c>
      <c r="K363">
        <v>0</v>
      </c>
      <c r="L363">
        <v>147.66999999999999</v>
      </c>
      <c r="M363">
        <v>47.5</v>
      </c>
      <c r="N363">
        <v>86.2</v>
      </c>
      <c r="O363">
        <v>0</v>
      </c>
      <c r="P363">
        <v>527.35</v>
      </c>
      <c r="Q363">
        <v>319.42</v>
      </c>
      <c r="R363">
        <v>1109.3800000000001</v>
      </c>
      <c r="S363">
        <v>0</v>
      </c>
      <c r="T363">
        <v>0</v>
      </c>
      <c r="U363">
        <v>0</v>
      </c>
      <c r="V363">
        <v>0</v>
      </c>
      <c r="W363">
        <v>0</v>
      </c>
      <c r="X363">
        <v>0</v>
      </c>
      <c r="Y363">
        <v>0</v>
      </c>
      <c r="Z363">
        <v>0</v>
      </c>
      <c r="AA363">
        <v>724.37</v>
      </c>
      <c r="AB363">
        <v>0</v>
      </c>
      <c r="AC363">
        <v>0</v>
      </c>
      <c r="AD363">
        <v>0</v>
      </c>
      <c r="AE363">
        <v>0</v>
      </c>
      <c r="AF363">
        <v>0</v>
      </c>
      <c r="AG363">
        <v>1500</v>
      </c>
      <c r="AH363">
        <v>0</v>
      </c>
      <c r="AI363">
        <v>0</v>
      </c>
      <c r="AJ363">
        <v>0</v>
      </c>
      <c r="AK363">
        <v>0</v>
      </c>
      <c r="AL363">
        <v>0</v>
      </c>
      <c r="AM363">
        <v>0</v>
      </c>
      <c r="AN363">
        <v>340.45</v>
      </c>
      <c r="AO363">
        <v>1643.6</v>
      </c>
      <c r="AP363">
        <v>0</v>
      </c>
      <c r="AQ363">
        <v>0</v>
      </c>
      <c r="AR363">
        <v>0</v>
      </c>
      <c r="AS363">
        <v>0</v>
      </c>
      <c r="AT363">
        <v>0</v>
      </c>
      <c r="AU363">
        <v>0</v>
      </c>
      <c r="AV363">
        <v>0</v>
      </c>
    </row>
    <row r="364" spans="1:48">
      <c r="A364" t="s">
        <v>84</v>
      </c>
      <c r="B364">
        <v>1</v>
      </c>
      <c r="C364">
        <v>7035</v>
      </c>
      <c r="D364">
        <v>5</v>
      </c>
      <c r="E364" t="s">
        <v>406</v>
      </c>
      <c r="G364">
        <v>0</v>
      </c>
      <c r="H364">
        <v>0</v>
      </c>
      <c r="I364">
        <v>0</v>
      </c>
      <c r="J364">
        <v>0</v>
      </c>
      <c r="K364">
        <v>0</v>
      </c>
      <c r="L364">
        <v>0</v>
      </c>
      <c r="M364">
        <v>1856.04</v>
      </c>
      <c r="N364">
        <v>0</v>
      </c>
      <c r="O364">
        <v>0</v>
      </c>
      <c r="P364">
        <v>0</v>
      </c>
      <c r="Q364">
        <v>1144</v>
      </c>
      <c r="R364">
        <v>0</v>
      </c>
      <c r="S364">
        <v>0</v>
      </c>
      <c r="T364">
        <v>0</v>
      </c>
      <c r="U364">
        <v>0</v>
      </c>
      <c r="V364">
        <v>0</v>
      </c>
      <c r="W364">
        <v>0</v>
      </c>
      <c r="X364">
        <v>0</v>
      </c>
      <c r="Y364">
        <v>0</v>
      </c>
      <c r="Z364">
        <v>0</v>
      </c>
      <c r="AA364">
        <v>0</v>
      </c>
      <c r="AB364">
        <v>0</v>
      </c>
      <c r="AC364">
        <v>1689.82</v>
      </c>
      <c r="AD364">
        <v>0</v>
      </c>
      <c r="AE364">
        <v>0</v>
      </c>
      <c r="AF364">
        <v>0</v>
      </c>
      <c r="AG364">
        <v>310</v>
      </c>
      <c r="AH364">
        <v>0</v>
      </c>
      <c r="AI364">
        <v>0</v>
      </c>
      <c r="AJ364">
        <v>0</v>
      </c>
      <c r="AK364">
        <v>0</v>
      </c>
      <c r="AL364">
        <v>0</v>
      </c>
      <c r="AM364">
        <v>0</v>
      </c>
      <c r="AN364">
        <v>0</v>
      </c>
      <c r="AO364">
        <v>0</v>
      </c>
      <c r="AP364">
        <v>200.85</v>
      </c>
      <c r="AQ364">
        <v>0</v>
      </c>
      <c r="AR364">
        <v>0</v>
      </c>
      <c r="AS364">
        <v>0</v>
      </c>
      <c r="AT364">
        <v>0</v>
      </c>
      <c r="AU364">
        <v>0</v>
      </c>
      <c r="AV364">
        <v>0</v>
      </c>
    </row>
    <row r="365" spans="1:48">
      <c r="A365" t="s">
        <v>84</v>
      </c>
      <c r="B365">
        <v>1</v>
      </c>
      <c r="C365">
        <v>7036</v>
      </c>
      <c r="D365">
        <v>5</v>
      </c>
      <c r="E365" t="s">
        <v>407</v>
      </c>
      <c r="G365">
        <v>0</v>
      </c>
      <c r="H365">
        <v>0</v>
      </c>
      <c r="I365">
        <v>0</v>
      </c>
      <c r="J365">
        <v>0</v>
      </c>
      <c r="K365">
        <v>0</v>
      </c>
      <c r="L365">
        <v>0</v>
      </c>
      <c r="M365">
        <v>0</v>
      </c>
      <c r="N365">
        <v>0</v>
      </c>
      <c r="O365">
        <v>0</v>
      </c>
      <c r="P365">
        <v>0</v>
      </c>
      <c r="Q365">
        <v>0</v>
      </c>
      <c r="R365">
        <v>8000</v>
      </c>
      <c r="S365">
        <v>0</v>
      </c>
      <c r="T365">
        <v>0</v>
      </c>
      <c r="U365">
        <v>0</v>
      </c>
      <c r="V365">
        <v>0</v>
      </c>
      <c r="W365">
        <v>0</v>
      </c>
      <c r="X365">
        <v>0</v>
      </c>
      <c r="Y365">
        <v>0</v>
      </c>
      <c r="Z365">
        <v>0</v>
      </c>
      <c r="AA365">
        <v>0</v>
      </c>
      <c r="AB365">
        <v>0</v>
      </c>
      <c r="AC365">
        <v>0</v>
      </c>
      <c r="AD365">
        <v>10267.31</v>
      </c>
      <c r="AE365">
        <v>0</v>
      </c>
      <c r="AF365">
        <v>0</v>
      </c>
      <c r="AG365">
        <v>1698.47</v>
      </c>
      <c r="AH365">
        <v>0</v>
      </c>
      <c r="AI365">
        <v>0</v>
      </c>
      <c r="AJ365">
        <v>0</v>
      </c>
      <c r="AK365">
        <v>0</v>
      </c>
      <c r="AL365">
        <v>0</v>
      </c>
      <c r="AM365">
        <v>0</v>
      </c>
      <c r="AN365">
        <v>0</v>
      </c>
      <c r="AO365">
        <v>0</v>
      </c>
      <c r="AP365">
        <v>0</v>
      </c>
      <c r="AQ365">
        <v>0</v>
      </c>
      <c r="AR365">
        <v>0</v>
      </c>
      <c r="AS365">
        <v>0</v>
      </c>
      <c r="AT365">
        <v>0</v>
      </c>
      <c r="AU365">
        <v>0</v>
      </c>
      <c r="AV365">
        <v>0</v>
      </c>
    </row>
    <row r="366" spans="1:48">
      <c r="A366" t="s">
        <v>84</v>
      </c>
      <c r="B366">
        <v>1</v>
      </c>
      <c r="C366">
        <v>7037</v>
      </c>
      <c r="D366">
        <v>5</v>
      </c>
      <c r="E366" t="s">
        <v>408</v>
      </c>
      <c r="G366">
        <v>0</v>
      </c>
      <c r="H366">
        <v>0</v>
      </c>
      <c r="I366">
        <v>0</v>
      </c>
      <c r="J366">
        <v>0</v>
      </c>
      <c r="K366">
        <v>0</v>
      </c>
      <c r="L366">
        <v>0</v>
      </c>
      <c r="M366">
        <v>415.33</v>
      </c>
      <c r="N366">
        <v>100</v>
      </c>
      <c r="O366">
        <v>155</v>
      </c>
      <c r="P366">
        <v>514.27</v>
      </c>
      <c r="Q366">
        <v>300</v>
      </c>
      <c r="R366">
        <v>275</v>
      </c>
      <c r="S366">
        <v>-30</v>
      </c>
      <c r="T366">
        <v>0</v>
      </c>
      <c r="U366">
        <v>0</v>
      </c>
      <c r="V366">
        <v>0</v>
      </c>
      <c r="W366">
        <v>0</v>
      </c>
      <c r="X366">
        <v>0</v>
      </c>
      <c r="Y366">
        <v>0</v>
      </c>
      <c r="Z366">
        <v>0</v>
      </c>
      <c r="AA366">
        <v>551.37</v>
      </c>
      <c r="AB366">
        <v>55</v>
      </c>
      <c r="AC366">
        <v>320.27999999999997</v>
      </c>
      <c r="AD366">
        <v>485</v>
      </c>
      <c r="AE366">
        <v>210</v>
      </c>
      <c r="AF366">
        <v>0</v>
      </c>
      <c r="AG366">
        <v>250</v>
      </c>
      <c r="AH366">
        <v>0</v>
      </c>
      <c r="AI366">
        <v>0</v>
      </c>
      <c r="AJ366">
        <v>0</v>
      </c>
      <c r="AK366">
        <v>0</v>
      </c>
      <c r="AL366">
        <v>0</v>
      </c>
      <c r="AM366">
        <v>0</v>
      </c>
      <c r="AN366">
        <v>492.31</v>
      </c>
      <c r="AO366">
        <v>575</v>
      </c>
      <c r="AP366">
        <v>0</v>
      </c>
      <c r="AQ366">
        <v>0</v>
      </c>
      <c r="AR366">
        <v>0</v>
      </c>
      <c r="AS366">
        <v>0</v>
      </c>
      <c r="AT366">
        <v>0</v>
      </c>
      <c r="AU366">
        <v>0</v>
      </c>
      <c r="AV366">
        <v>0</v>
      </c>
    </row>
    <row r="367" spans="1:48">
      <c r="A367" t="s">
        <v>84</v>
      </c>
      <c r="B367">
        <v>1</v>
      </c>
      <c r="C367">
        <v>7038</v>
      </c>
      <c r="D367">
        <v>5</v>
      </c>
      <c r="E367" t="s">
        <v>409</v>
      </c>
      <c r="G367">
        <v>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c r="AU367">
        <v>0</v>
      </c>
      <c r="AV367">
        <v>0</v>
      </c>
    </row>
    <row r="368" spans="1:48">
      <c r="A368" t="s">
        <v>84</v>
      </c>
      <c r="B368">
        <v>1</v>
      </c>
      <c r="C368">
        <v>7039</v>
      </c>
      <c r="D368">
        <v>5</v>
      </c>
      <c r="E368" t="s">
        <v>410</v>
      </c>
      <c r="G368">
        <v>0</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85.96</v>
      </c>
      <c r="AN368">
        <v>343.44</v>
      </c>
      <c r="AO368">
        <v>170.24</v>
      </c>
      <c r="AP368">
        <v>0</v>
      </c>
      <c r="AQ368">
        <v>0</v>
      </c>
      <c r="AR368">
        <v>0</v>
      </c>
      <c r="AS368">
        <v>0</v>
      </c>
      <c r="AT368">
        <v>0</v>
      </c>
      <c r="AU368">
        <v>0</v>
      </c>
      <c r="AV368">
        <v>0</v>
      </c>
    </row>
    <row r="369" spans="1:48">
      <c r="A369" t="s">
        <v>84</v>
      </c>
      <c r="B369">
        <v>1</v>
      </c>
      <c r="C369">
        <v>7040</v>
      </c>
      <c r="D369">
        <v>5</v>
      </c>
      <c r="E369" t="s">
        <v>411</v>
      </c>
      <c r="G369">
        <v>0</v>
      </c>
      <c r="H369">
        <v>0</v>
      </c>
      <c r="I369">
        <v>0</v>
      </c>
      <c r="J369">
        <v>0</v>
      </c>
      <c r="K369">
        <v>0</v>
      </c>
      <c r="L369">
        <v>0</v>
      </c>
      <c r="M369">
        <v>0</v>
      </c>
      <c r="N369">
        <v>0</v>
      </c>
      <c r="O369">
        <v>33.93</v>
      </c>
      <c r="P369">
        <v>0</v>
      </c>
      <c r="Q369">
        <v>98.5</v>
      </c>
      <c r="R369">
        <v>0</v>
      </c>
      <c r="S369">
        <v>417.47</v>
      </c>
      <c r="T369">
        <v>0</v>
      </c>
      <c r="U369">
        <v>0</v>
      </c>
      <c r="V369">
        <v>0</v>
      </c>
      <c r="W369">
        <v>0</v>
      </c>
      <c r="X369">
        <v>0</v>
      </c>
      <c r="Y369">
        <v>0</v>
      </c>
      <c r="Z369">
        <v>0</v>
      </c>
      <c r="AA369">
        <v>0</v>
      </c>
      <c r="AB369">
        <v>0</v>
      </c>
      <c r="AC369">
        <v>164.3</v>
      </c>
      <c r="AD369">
        <v>86</v>
      </c>
      <c r="AE369">
        <v>144.03</v>
      </c>
      <c r="AF369">
        <v>223.24</v>
      </c>
      <c r="AG369">
        <v>172.46</v>
      </c>
      <c r="AH369">
        <v>0</v>
      </c>
      <c r="AI369">
        <v>0</v>
      </c>
      <c r="AJ369">
        <v>0</v>
      </c>
      <c r="AK369">
        <v>0</v>
      </c>
      <c r="AL369">
        <v>0</v>
      </c>
      <c r="AM369">
        <v>0</v>
      </c>
      <c r="AN369">
        <v>24.06</v>
      </c>
      <c r="AO369">
        <v>150</v>
      </c>
      <c r="AP369">
        <v>60</v>
      </c>
      <c r="AQ369">
        <v>0</v>
      </c>
      <c r="AR369">
        <v>0</v>
      </c>
      <c r="AS369">
        <v>0</v>
      </c>
      <c r="AT369">
        <v>0</v>
      </c>
      <c r="AU369">
        <v>0</v>
      </c>
      <c r="AV369">
        <v>0</v>
      </c>
    </row>
    <row r="370" spans="1:48">
      <c r="A370" t="s">
        <v>84</v>
      </c>
      <c r="B370">
        <v>1</v>
      </c>
      <c r="C370">
        <v>7041</v>
      </c>
      <c r="D370">
        <v>5</v>
      </c>
      <c r="E370" t="s">
        <v>412</v>
      </c>
      <c r="G370">
        <v>0</v>
      </c>
      <c r="H370">
        <v>0</v>
      </c>
      <c r="I370">
        <v>0</v>
      </c>
      <c r="J370">
        <v>0</v>
      </c>
      <c r="K370">
        <v>0</v>
      </c>
      <c r="L370">
        <v>0</v>
      </c>
      <c r="M370">
        <v>0</v>
      </c>
      <c r="N370">
        <v>0</v>
      </c>
      <c r="O370">
        <v>57.49</v>
      </c>
      <c r="P370">
        <v>0</v>
      </c>
      <c r="Q370">
        <v>0</v>
      </c>
      <c r="R370">
        <v>304.87</v>
      </c>
      <c r="S370">
        <v>1178.33</v>
      </c>
      <c r="T370">
        <v>0</v>
      </c>
      <c r="U370">
        <v>0</v>
      </c>
      <c r="V370">
        <v>0</v>
      </c>
      <c r="W370">
        <v>0</v>
      </c>
      <c r="X370">
        <v>0</v>
      </c>
      <c r="Y370">
        <v>0</v>
      </c>
      <c r="Z370">
        <v>0</v>
      </c>
      <c r="AA370">
        <v>0</v>
      </c>
      <c r="AB370">
        <v>0</v>
      </c>
      <c r="AC370">
        <v>0</v>
      </c>
      <c r="AD370">
        <v>0</v>
      </c>
      <c r="AE370">
        <v>0</v>
      </c>
      <c r="AF370">
        <v>0</v>
      </c>
      <c r="AG370">
        <v>258.8</v>
      </c>
      <c r="AH370">
        <v>0</v>
      </c>
      <c r="AI370">
        <v>0</v>
      </c>
      <c r="AJ370">
        <v>0</v>
      </c>
      <c r="AK370">
        <v>0</v>
      </c>
      <c r="AL370">
        <v>0</v>
      </c>
      <c r="AM370">
        <v>0</v>
      </c>
      <c r="AN370">
        <v>0</v>
      </c>
      <c r="AO370">
        <v>0</v>
      </c>
      <c r="AP370">
        <v>0</v>
      </c>
      <c r="AQ370">
        <v>0</v>
      </c>
      <c r="AR370">
        <v>0</v>
      </c>
      <c r="AS370">
        <v>0</v>
      </c>
      <c r="AT370">
        <v>0</v>
      </c>
      <c r="AU370">
        <v>0</v>
      </c>
      <c r="AV370">
        <v>0</v>
      </c>
    </row>
    <row r="371" spans="1:48">
      <c r="A371" t="s">
        <v>84</v>
      </c>
      <c r="B371">
        <v>1</v>
      </c>
      <c r="C371">
        <v>7042</v>
      </c>
      <c r="D371">
        <v>5</v>
      </c>
      <c r="E371" t="s">
        <v>413</v>
      </c>
      <c r="G371">
        <v>0</v>
      </c>
      <c r="H371">
        <v>0</v>
      </c>
      <c r="I371">
        <v>0</v>
      </c>
      <c r="J371">
        <v>0</v>
      </c>
      <c r="K371">
        <v>0</v>
      </c>
      <c r="L371">
        <v>0</v>
      </c>
      <c r="M371">
        <v>0</v>
      </c>
      <c r="N371">
        <v>0</v>
      </c>
      <c r="O371">
        <v>0</v>
      </c>
      <c r="P371">
        <v>0</v>
      </c>
      <c r="Q371">
        <v>0</v>
      </c>
      <c r="R371">
        <v>0</v>
      </c>
      <c r="S371">
        <v>940.5</v>
      </c>
      <c r="T371">
        <v>0</v>
      </c>
      <c r="U371">
        <v>0</v>
      </c>
      <c r="V371">
        <v>0</v>
      </c>
      <c r="W371">
        <v>0</v>
      </c>
      <c r="X371">
        <v>0</v>
      </c>
      <c r="Y371">
        <v>0</v>
      </c>
      <c r="Z371">
        <v>0</v>
      </c>
      <c r="AA371">
        <v>0</v>
      </c>
      <c r="AB371">
        <v>0</v>
      </c>
      <c r="AC371">
        <v>0</v>
      </c>
      <c r="AD371">
        <v>528.26</v>
      </c>
      <c r="AE371">
        <v>0</v>
      </c>
      <c r="AF371">
        <v>0</v>
      </c>
      <c r="AG371">
        <v>0</v>
      </c>
      <c r="AH371">
        <v>0</v>
      </c>
      <c r="AI371">
        <v>0</v>
      </c>
      <c r="AJ371">
        <v>0</v>
      </c>
      <c r="AK371">
        <v>0</v>
      </c>
      <c r="AL371">
        <v>0</v>
      </c>
      <c r="AM371">
        <v>0</v>
      </c>
      <c r="AN371">
        <v>0</v>
      </c>
      <c r="AO371">
        <v>0</v>
      </c>
      <c r="AP371">
        <v>0</v>
      </c>
      <c r="AQ371">
        <v>0</v>
      </c>
      <c r="AR371">
        <v>0</v>
      </c>
      <c r="AS371">
        <v>0</v>
      </c>
      <c r="AT371">
        <v>0</v>
      </c>
      <c r="AU371">
        <v>0</v>
      </c>
      <c r="AV371">
        <v>0</v>
      </c>
    </row>
    <row r="372" spans="1:48">
      <c r="A372" t="s">
        <v>84</v>
      </c>
      <c r="B372">
        <v>1</v>
      </c>
      <c r="C372">
        <v>7043</v>
      </c>
      <c r="D372">
        <v>5</v>
      </c>
      <c r="E372" t="s">
        <v>414</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row>
    <row r="373" spans="1:48">
      <c r="A373" t="s">
        <v>84</v>
      </c>
      <c r="B373">
        <v>1</v>
      </c>
      <c r="C373">
        <v>7044</v>
      </c>
      <c r="D373">
        <v>5</v>
      </c>
      <c r="E373" t="s">
        <v>415</v>
      </c>
      <c r="G373">
        <v>0</v>
      </c>
      <c r="H373">
        <v>0</v>
      </c>
      <c r="I373">
        <v>0</v>
      </c>
      <c r="J373">
        <v>0</v>
      </c>
      <c r="K373">
        <v>1852.05</v>
      </c>
      <c r="L373">
        <v>0</v>
      </c>
      <c r="M373">
        <v>0</v>
      </c>
      <c r="N373">
        <v>0</v>
      </c>
      <c r="O373">
        <v>0</v>
      </c>
      <c r="P373">
        <v>0</v>
      </c>
      <c r="Q373">
        <v>0</v>
      </c>
      <c r="R373">
        <v>0</v>
      </c>
      <c r="S373">
        <v>0</v>
      </c>
      <c r="T373">
        <v>0</v>
      </c>
      <c r="U373">
        <v>0</v>
      </c>
      <c r="V373">
        <v>0</v>
      </c>
      <c r="W373">
        <v>0</v>
      </c>
      <c r="X373">
        <v>0</v>
      </c>
      <c r="Y373">
        <v>400</v>
      </c>
      <c r="Z373">
        <v>0</v>
      </c>
      <c r="AA373">
        <v>0</v>
      </c>
      <c r="AB373">
        <v>0</v>
      </c>
      <c r="AC373">
        <v>0</v>
      </c>
      <c r="AD373">
        <v>805</v>
      </c>
      <c r="AE373">
        <v>0</v>
      </c>
      <c r="AF373">
        <v>0</v>
      </c>
      <c r="AG373">
        <v>0</v>
      </c>
      <c r="AH373">
        <v>0</v>
      </c>
      <c r="AI373">
        <v>0</v>
      </c>
      <c r="AJ373">
        <v>0</v>
      </c>
      <c r="AK373">
        <v>0</v>
      </c>
      <c r="AL373">
        <v>0</v>
      </c>
      <c r="AM373">
        <v>0</v>
      </c>
      <c r="AN373">
        <v>0</v>
      </c>
      <c r="AO373">
        <v>0</v>
      </c>
      <c r="AP373">
        <v>0</v>
      </c>
      <c r="AQ373">
        <v>0</v>
      </c>
      <c r="AR373">
        <v>0</v>
      </c>
      <c r="AS373">
        <v>0</v>
      </c>
      <c r="AT373">
        <v>0</v>
      </c>
      <c r="AU373">
        <v>0</v>
      </c>
      <c r="AV373">
        <v>0</v>
      </c>
    </row>
    <row r="374" spans="1:48">
      <c r="A374" t="s">
        <v>84</v>
      </c>
      <c r="B374">
        <v>1</v>
      </c>
      <c r="C374">
        <v>7045</v>
      </c>
      <c r="D374">
        <v>5</v>
      </c>
      <c r="E374" t="s">
        <v>609</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93.39</v>
      </c>
      <c r="AF374">
        <v>0</v>
      </c>
      <c r="AG374">
        <v>455.3</v>
      </c>
      <c r="AH374">
        <v>0</v>
      </c>
      <c r="AI374">
        <v>0</v>
      </c>
      <c r="AJ374">
        <v>0</v>
      </c>
      <c r="AK374">
        <v>0</v>
      </c>
      <c r="AL374">
        <v>0</v>
      </c>
      <c r="AM374">
        <v>0</v>
      </c>
      <c r="AN374">
        <v>0</v>
      </c>
      <c r="AO374">
        <v>400</v>
      </c>
      <c r="AP374">
        <v>0</v>
      </c>
      <c r="AQ374">
        <v>0</v>
      </c>
      <c r="AR374">
        <v>0</v>
      </c>
      <c r="AS374">
        <v>0</v>
      </c>
      <c r="AT374">
        <v>0</v>
      </c>
      <c r="AU374">
        <v>0</v>
      </c>
      <c r="AV374">
        <v>0</v>
      </c>
    </row>
    <row r="375" spans="1:48">
      <c r="A375" t="s">
        <v>84</v>
      </c>
      <c r="B375">
        <v>1</v>
      </c>
      <c r="C375">
        <v>7046</v>
      </c>
      <c r="D375">
        <v>5</v>
      </c>
      <c r="E375" t="s">
        <v>416</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row>
    <row r="376" spans="1:48">
      <c r="A376" t="s">
        <v>84</v>
      </c>
      <c r="B376">
        <v>1</v>
      </c>
      <c r="C376">
        <v>7047</v>
      </c>
      <c r="D376">
        <v>5</v>
      </c>
      <c r="E376" t="s">
        <v>417</v>
      </c>
      <c r="G376">
        <v>0</v>
      </c>
      <c r="H376">
        <v>0</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row>
    <row r="377" spans="1:48">
      <c r="A377" t="s">
        <v>84</v>
      </c>
      <c r="B377">
        <v>1</v>
      </c>
      <c r="C377">
        <v>7048</v>
      </c>
      <c r="D377">
        <v>5</v>
      </c>
      <c r="E377" t="s">
        <v>418</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row>
    <row r="378" spans="1:48">
      <c r="A378" t="s">
        <v>84</v>
      </c>
      <c r="B378">
        <v>1</v>
      </c>
      <c r="C378">
        <v>7049</v>
      </c>
      <c r="D378">
        <v>5</v>
      </c>
      <c r="E378" t="s">
        <v>419</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row>
    <row r="379" spans="1:48">
      <c r="A379" t="s">
        <v>84</v>
      </c>
      <c r="B379">
        <v>1</v>
      </c>
      <c r="C379">
        <v>7050</v>
      </c>
      <c r="D379">
        <v>5</v>
      </c>
      <c r="E379" t="s">
        <v>420</v>
      </c>
      <c r="G379">
        <v>0</v>
      </c>
      <c r="H379">
        <v>0</v>
      </c>
      <c r="I379">
        <v>0</v>
      </c>
      <c r="J379">
        <v>0</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row>
    <row r="380" spans="1:48">
      <c r="A380" t="s">
        <v>84</v>
      </c>
      <c r="B380">
        <v>1</v>
      </c>
      <c r="C380">
        <v>7051</v>
      </c>
      <c r="D380">
        <v>5</v>
      </c>
      <c r="E380" t="s">
        <v>421</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row>
    <row r="381" spans="1:48">
      <c r="A381" t="s">
        <v>84</v>
      </c>
      <c r="B381">
        <v>1</v>
      </c>
      <c r="C381">
        <v>7052</v>
      </c>
      <c r="D381">
        <v>5</v>
      </c>
      <c r="E381" t="s">
        <v>422</v>
      </c>
      <c r="G381">
        <v>0</v>
      </c>
      <c r="H381">
        <v>0</v>
      </c>
      <c r="I381">
        <v>0</v>
      </c>
      <c r="J381">
        <v>0</v>
      </c>
      <c r="K381">
        <v>0</v>
      </c>
      <c r="L381">
        <v>0</v>
      </c>
      <c r="M381">
        <v>290.05</v>
      </c>
      <c r="N381">
        <v>0</v>
      </c>
      <c r="O381">
        <v>0</v>
      </c>
      <c r="P381">
        <v>0</v>
      </c>
      <c r="Q381">
        <v>130.05000000000001</v>
      </c>
      <c r="R381">
        <v>232.83</v>
      </c>
      <c r="S381">
        <v>0</v>
      </c>
      <c r="T381">
        <v>0</v>
      </c>
      <c r="U381">
        <v>0</v>
      </c>
      <c r="V381">
        <v>0</v>
      </c>
      <c r="W381">
        <v>0</v>
      </c>
      <c r="X381">
        <v>0</v>
      </c>
      <c r="Y381">
        <v>0</v>
      </c>
      <c r="Z381">
        <v>0</v>
      </c>
      <c r="AA381">
        <v>187.99</v>
      </c>
      <c r="AB381">
        <v>0</v>
      </c>
      <c r="AC381">
        <v>0</v>
      </c>
      <c r="AD381">
        <v>0</v>
      </c>
      <c r="AE381">
        <v>0</v>
      </c>
      <c r="AF381">
        <v>0</v>
      </c>
      <c r="AG381">
        <v>575.35</v>
      </c>
      <c r="AH381">
        <v>0</v>
      </c>
      <c r="AI381">
        <v>0</v>
      </c>
      <c r="AJ381">
        <v>0</v>
      </c>
      <c r="AK381">
        <v>0</v>
      </c>
      <c r="AL381">
        <v>0</v>
      </c>
      <c r="AM381">
        <v>0</v>
      </c>
      <c r="AN381">
        <v>0</v>
      </c>
      <c r="AO381">
        <v>1163.57</v>
      </c>
      <c r="AP381">
        <v>50</v>
      </c>
      <c r="AQ381">
        <v>0</v>
      </c>
      <c r="AR381">
        <v>0</v>
      </c>
      <c r="AS381">
        <v>0</v>
      </c>
      <c r="AT381">
        <v>0</v>
      </c>
      <c r="AU381">
        <v>0</v>
      </c>
      <c r="AV381">
        <v>0</v>
      </c>
    </row>
    <row r="382" spans="1:48">
      <c r="A382" t="s">
        <v>84</v>
      </c>
      <c r="B382">
        <v>1</v>
      </c>
      <c r="C382">
        <v>7053</v>
      </c>
      <c r="D382">
        <v>5</v>
      </c>
      <c r="E382" t="s">
        <v>423</v>
      </c>
      <c r="G382">
        <v>0</v>
      </c>
      <c r="H382">
        <v>0</v>
      </c>
      <c r="I382">
        <v>0</v>
      </c>
      <c r="J382">
        <v>0</v>
      </c>
      <c r="K382">
        <v>0</v>
      </c>
      <c r="L382">
        <v>106.77</v>
      </c>
      <c r="M382">
        <v>86.23</v>
      </c>
      <c r="N382">
        <v>0</v>
      </c>
      <c r="O382">
        <v>0</v>
      </c>
      <c r="P382">
        <v>1595.13</v>
      </c>
      <c r="Q382">
        <v>0</v>
      </c>
      <c r="R382">
        <v>702</v>
      </c>
      <c r="S382">
        <v>0</v>
      </c>
      <c r="T382">
        <v>0</v>
      </c>
      <c r="U382">
        <v>0</v>
      </c>
      <c r="V382">
        <v>0</v>
      </c>
      <c r="W382">
        <v>0</v>
      </c>
      <c r="X382">
        <v>0</v>
      </c>
      <c r="Y382">
        <v>0</v>
      </c>
      <c r="Z382">
        <v>143.72</v>
      </c>
      <c r="AA382">
        <v>272.79000000000002</v>
      </c>
      <c r="AB382">
        <v>0</v>
      </c>
      <c r="AC382">
        <v>50.54</v>
      </c>
      <c r="AD382">
        <v>311.08</v>
      </c>
      <c r="AE382">
        <v>80.290000000000006</v>
      </c>
      <c r="AF382">
        <v>600</v>
      </c>
      <c r="AG382">
        <v>1090.1099999999999</v>
      </c>
      <c r="AH382">
        <v>0</v>
      </c>
      <c r="AI382">
        <v>0</v>
      </c>
      <c r="AJ382">
        <v>0</v>
      </c>
      <c r="AK382">
        <v>0</v>
      </c>
      <c r="AL382">
        <v>0</v>
      </c>
      <c r="AM382">
        <v>0</v>
      </c>
      <c r="AN382">
        <v>0</v>
      </c>
      <c r="AO382">
        <v>319.27</v>
      </c>
      <c r="AP382">
        <v>50</v>
      </c>
      <c r="AQ382">
        <v>0</v>
      </c>
      <c r="AR382">
        <v>0</v>
      </c>
      <c r="AS382">
        <v>0</v>
      </c>
      <c r="AT382">
        <v>0</v>
      </c>
      <c r="AU382">
        <v>0</v>
      </c>
      <c r="AV382">
        <v>0</v>
      </c>
    </row>
    <row r="383" spans="1:48">
      <c r="A383" t="s">
        <v>84</v>
      </c>
      <c r="B383">
        <v>1</v>
      </c>
      <c r="C383">
        <v>7054</v>
      </c>
      <c r="D383">
        <v>5</v>
      </c>
      <c r="E383" t="s">
        <v>424</v>
      </c>
      <c r="G383">
        <v>0</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row>
    <row r="384" spans="1:48">
      <c r="A384" t="s">
        <v>84</v>
      </c>
      <c r="B384">
        <v>1</v>
      </c>
      <c r="C384">
        <v>7055</v>
      </c>
      <c r="D384">
        <v>5</v>
      </c>
      <c r="E384" t="s">
        <v>425</v>
      </c>
      <c r="G384">
        <v>0</v>
      </c>
      <c r="H384">
        <v>0</v>
      </c>
      <c r="I384">
        <v>0</v>
      </c>
      <c r="J384">
        <v>0</v>
      </c>
      <c r="K384">
        <v>0</v>
      </c>
      <c r="L384">
        <v>0</v>
      </c>
      <c r="M384">
        <v>0</v>
      </c>
      <c r="N384">
        <v>0</v>
      </c>
      <c r="O384">
        <v>0</v>
      </c>
      <c r="P384">
        <v>0</v>
      </c>
      <c r="Q384">
        <v>0</v>
      </c>
      <c r="R384">
        <v>0</v>
      </c>
      <c r="S384">
        <v>739.47</v>
      </c>
      <c r="T384">
        <v>0</v>
      </c>
      <c r="U384">
        <v>0</v>
      </c>
      <c r="V384">
        <v>0</v>
      </c>
      <c r="W384">
        <v>0</v>
      </c>
      <c r="X384">
        <v>0</v>
      </c>
      <c r="Y384">
        <v>0</v>
      </c>
      <c r="Z384">
        <v>0</v>
      </c>
      <c r="AA384">
        <v>0</v>
      </c>
      <c r="AB384">
        <v>0</v>
      </c>
      <c r="AC384">
        <v>0</v>
      </c>
      <c r="AD384">
        <v>0</v>
      </c>
      <c r="AE384">
        <v>82.78</v>
      </c>
      <c r="AF384">
        <v>0</v>
      </c>
      <c r="AG384">
        <v>0</v>
      </c>
      <c r="AH384">
        <v>0</v>
      </c>
      <c r="AI384">
        <v>0</v>
      </c>
      <c r="AJ384">
        <v>0</v>
      </c>
      <c r="AK384">
        <v>0</v>
      </c>
      <c r="AL384">
        <v>0</v>
      </c>
      <c r="AM384">
        <v>0</v>
      </c>
      <c r="AN384">
        <v>0</v>
      </c>
      <c r="AO384">
        <v>0</v>
      </c>
      <c r="AP384">
        <v>0</v>
      </c>
      <c r="AQ384">
        <v>0</v>
      </c>
      <c r="AR384">
        <v>0</v>
      </c>
      <c r="AS384">
        <v>0</v>
      </c>
      <c r="AT384">
        <v>0</v>
      </c>
      <c r="AU384">
        <v>0</v>
      </c>
      <c r="AV384">
        <v>0</v>
      </c>
    </row>
    <row r="385" spans="1:48">
      <c r="A385" t="s">
        <v>84</v>
      </c>
      <c r="B385">
        <v>1</v>
      </c>
      <c r="C385">
        <v>7056</v>
      </c>
      <c r="D385">
        <v>5</v>
      </c>
      <c r="E385" t="s">
        <v>426</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row>
    <row r="386" spans="1:48">
      <c r="A386" t="s">
        <v>84</v>
      </c>
      <c r="B386">
        <v>1</v>
      </c>
      <c r="C386">
        <v>7057</v>
      </c>
      <c r="D386">
        <v>5</v>
      </c>
      <c r="E386" t="s">
        <v>427</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row>
    <row r="387" spans="1:48">
      <c r="A387" t="s">
        <v>84</v>
      </c>
      <c r="B387">
        <v>1</v>
      </c>
      <c r="C387">
        <v>7058</v>
      </c>
      <c r="D387">
        <v>5</v>
      </c>
      <c r="E387" t="s">
        <v>428</v>
      </c>
      <c r="G387">
        <v>0</v>
      </c>
      <c r="H387">
        <v>0</v>
      </c>
      <c r="I387">
        <v>0</v>
      </c>
      <c r="J387">
        <v>0</v>
      </c>
      <c r="K387">
        <v>0</v>
      </c>
      <c r="L387">
        <v>0</v>
      </c>
      <c r="M387">
        <v>0</v>
      </c>
      <c r="N387">
        <v>0</v>
      </c>
      <c r="O387">
        <v>231.69</v>
      </c>
      <c r="P387">
        <v>0</v>
      </c>
      <c r="Q387">
        <v>0</v>
      </c>
      <c r="R387">
        <v>278.76</v>
      </c>
      <c r="S387">
        <v>0</v>
      </c>
      <c r="T387">
        <v>0</v>
      </c>
      <c r="U387">
        <v>0</v>
      </c>
      <c r="V387">
        <v>0</v>
      </c>
      <c r="W387">
        <v>0</v>
      </c>
      <c r="X387">
        <v>0</v>
      </c>
      <c r="Y387">
        <v>0</v>
      </c>
      <c r="Z387">
        <v>106.5</v>
      </c>
      <c r="AA387">
        <v>20.99</v>
      </c>
      <c r="AB387">
        <v>0</v>
      </c>
      <c r="AC387">
        <v>0</v>
      </c>
      <c r="AD387">
        <v>0</v>
      </c>
      <c r="AE387">
        <v>0</v>
      </c>
      <c r="AF387">
        <v>0</v>
      </c>
      <c r="AG387">
        <v>533.49</v>
      </c>
      <c r="AH387">
        <v>0</v>
      </c>
      <c r="AI387">
        <v>0</v>
      </c>
      <c r="AJ387">
        <v>0</v>
      </c>
      <c r="AK387">
        <v>0</v>
      </c>
      <c r="AL387">
        <v>0</v>
      </c>
      <c r="AM387">
        <v>201.13</v>
      </c>
      <c r="AN387">
        <v>0</v>
      </c>
      <c r="AO387">
        <v>0</v>
      </c>
      <c r="AP387">
        <v>0</v>
      </c>
      <c r="AQ387">
        <v>0</v>
      </c>
      <c r="AR387">
        <v>0</v>
      </c>
      <c r="AS387">
        <v>0</v>
      </c>
      <c r="AT387">
        <v>0</v>
      </c>
      <c r="AU387">
        <v>0</v>
      </c>
      <c r="AV387">
        <v>0</v>
      </c>
    </row>
    <row r="388" spans="1:48">
      <c r="A388" t="s">
        <v>84</v>
      </c>
      <c r="B388">
        <v>1</v>
      </c>
      <c r="C388">
        <v>7059</v>
      </c>
      <c r="D388">
        <v>5</v>
      </c>
      <c r="E388" t="s">
        <v>429</v>
      </c>
      <c r="G388">
        <v>0</v>
      </c>
      <c r="H388">
        <v>0</v>
      </c>
      <c r="I388">
        <v>0</v>
      </c>
      <c r="J388">
        <v>0</v>
      </c>
      <c r="K388">
        <v>0</v>
      </c>
      <c r="L388">
        <v>0</v>
      </c>
      <c r="M388">
        <v>0</v>
      </c>
      <c r="N388">
        <v>0</v>
      </c>
      <c r="O388">
        <v>0</v>
      </c>
      <c r="P388">
        <v>0</v>
      </c>
      <c r="Q388">
        <v>0</v>
      </c>
      <c r="R388">
        <v>84.71</v>
      </c>
      <c r="S388">
        <v>0</v>
      </c>
      <c r="T388">
        <v>0</v>
      </c>
      <c r="U388">
        <v>0</v>
      </c>
      <c r="V388">
        <v>0</v>
      </c>
      <c r="W388">
        <v>0</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row>
    <row r="389" spans="1:48">
      <c r="A389" t="s">
        <v>84</v>
      </c>
      <c r="B389">
        <v>1</v>
      </c>
      <c r="C389">
        <v>7060</v>
      </c>
      <c r="D389">
        <v>5</v>
      </c>
      <c r="E389" t="s">
        <v>430</v>
      </c>
      <c r="G389">
        <v>0</v>
      </c>
      <c r="H389">
        <v>0</v>
      </c>
      <c r="I389">
        <v>0</v>
      </c>
      <c r="J389">
        <v>0</v>
      </c>
      <c r="K389">
        <v>0</v>
      </c>
      <c r="L389">
        <v>264.38</v>
      </c>
      <c r="M389">
        <v>0</v>
      </c>
      <c r="N389">
        <v>0</v>
      </c>
      <c r="O389">
        <v>0</v>
      </c>
      <c r="P389">
        <v>0</v>
      </c>
      <c r="Q389">
        <v>98.07</v>
      </c>
      <c r="R389">
        <v>866.68</v>
      </c>
      <c r="S389">
        <v>0</v>
      </c>
      <c r="T389">
        <v>0</v>
      </c>
      <c r="U389">
        <v>0</v>
      </c>
      <c r="V389">
        <v>0</v>
      </c>
      <c r="W389">
        <v>0</v>
      </c>
      <c r="X389">
        <v>0</v>
      </c>
      <c r="Y389">
        <v>0</v>
      </c>
      <c r="Z389">
        <v>0</v>
      </c>
      <c r="AA389">
        <v>0</v>
      </c>
      <c r="AB389">
        <v>0</v>
      </c>
      <c r="AC389">
        <v>0</v>
      </c>
      <c r="AD389">
        <v>0</v>
      </c>
      <c r="AE389">
        <v>287.39999999999998</v>
      </c>
      <c r="AF389">
        <v>0</v>
      </c>
      <c r="AG389">
        <v>0</v>
      </c>
      <c r="AH389">
        <v>0</v>
      </c>
      <c r="AI389">
        <v>0</v>
      </c>
      <c r="AJ389">
        <v>0</v>
      </c>
      <c r="AK389">
        <v>0</v>
      </c>
      <c r="AL389">
        <v>0</v>
      </c>
      <c r="AM389">
        <v>0</v>
      </c>
      <c r="AN389">
        <v>0</v>
      </c>
      <c r="AO389">
        <v>1420.13</v>
      </c>
      <c r="AP389">
        <v>0</v>
      </c>
      <c r="AQ389">
        <v>0</v>
      </c>
      <c r="AR389">
        <v>0</v>
      </c>
      <c r="AS389">
        <v>0</v>
      </c>
      <c r="AT389">
        <v>0</v>
      </c>
      <c r="AU389">
        <v>0</v>
      </c>
      <c r="AV389">
        <v>0</v>
      </c>
    </row>
    <row r="390" spans="1:48">
      <c r="A390" t="s">
        <v>84</v>
      </c>
      <c r="B390">
        <v>1</v>
      </c>
      <c r="C390">
        <v>7061</v>
      </c>
      <c r="D390">
        <v>5</v>
      </c>
      <c r="E390" t="s">
        <v>431</v>
      </c>
      <c r="G390">
        <v>0</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row>
    <row r="391" spans="1:48">
      <c r="A391" t="s">
        <v>84</v>
      </c>
      <c r="B391">
        <v>1</v>
      </c>
      <c r="C391">
        <v>7062</v>
      </c>
      <c r="D391">
        <v>5</v>
      </c>
      <c r="E391" t="s">
        <v>432</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2075.67</v>
      </c>
      <c r="AC391">
        <v>0</v>
      </c>
      <c r="AD391">
        <v>0</v>
      </c>
      <c r="AE391">
        <v>0</v>
      </c>
      <c r="AF391">
        <v>0</v>
      </c>
      <c r="AG391">
        <v>1769.7</v>
      </c>
      <c r="AH391">
        <v>0</v>
      </c>
      <c r="AI391">
        <v>0</v>
      </c>
      <c r="AJ391">
        <v>0</v>
      </c>
      <c r="AK391">
        <v>0</v>
      </c>
      <c r="AL391">
        <v>0</v>
      </c>
      <c r="AM391">
        <v>0</v>
      </c>
      <c r="AN391">
        <v>0</v>
      </c>
      <c r="AO391">
        <v>0</v>
      </c>
      <c r="AP391">
        <v>0</v>
      </c>
      <c r="AQ391">
        <v>0</v>
      </c>
      <c r="AR391">
        <v>0</v>
      </c>
      <c r="AS391">
        <v>0</v>
      </c>
      <c r="AT391">
        <v>0</v>
      </c>
      <c r="AU391">
        <v>0</v>
      </c>
      <c r="AV391">
        <v>0</v>
      </c>
    </row>
    <row r="392" spans="1:48">
      <c r="A392" t="s">
        <v>84</v>
      </c>
      <c r="B392">
        <v>1</v>
      </c>
      <c r="C392">
        <v>7063</v>
      </c>
      <c r="D392">
        <v>5</v>
      </c>
      <c r="E392" t="s">
        <v>433</v>
      </c>
      <c r="G392">
        <v>0</v>
      </c>
      <c r="H392">
        <v>0</v>
      </c>
      <c r="I392">
        <v>0</v>
      </c>
      <c r="J392">
        <v>0</v>
      </c>
      <c r="K392">
        <v>0</v>
      </c>
      <c r="L392">
        <v>0</v>
      </c>
      <c r="M392">
        <v>0</v>
      </c>
      <c r="N392">
        <v>0</v>
      </c>
      <c r="O392">
        <v>0</v>
      </c>
      <c r="P392">
        <v>0</v>
      </c>
      <c r="Q392">
        <v>1075</v>
      </c>
      <c r="R392">
        <v>0</v>
      </c>
      <c r="S392">
        <v>0</v>
      </c>
      <c r="T392">
        <v>0</v>
      </c>
      <c r="U392">
        <v>0</v>
      </c>
      <c r="V392">
        <v>0</v>
      </c>
      <c r="W392">
        <v>0</v>
      </c>
      <c r="X392">
        <v>0</v>
      </c>
      <c r="Y392">
        <v>1125</v>
      </c>
      <c r="Z392">
        <v>432.67</v>
      </c>
      <c r="AA392">
        <v>0</v>
      </c>
      <c r="AB392">
        <v>670.82</v>
      </c>
      <c r="AC392">
        <v>165.32</v>
      </c>
      <c r="AD392">
        <v>0</v>
      </c>
      <c r="AE392">
        <v>1967.27</v>
      </c>
      <c r="AF392">
        <v>0</v>
      </c>
      <c r="AG392">
        <v>0</v>
      </c>
      <c r="AH392">
        <v>0</v>
      </c>
      <c r="AI392">
        <v>0</v>
      </c>
      <c r="AJ392">
        <v>0</v>
      </c>
      <c r="AK392">
        <v>0</v>
      </c>
      <c r="AL392">
        <v>0</v>
      </c>
      <c r="AM392">
        <v>3618.75</v>
      </c>
      <c r="AN392">
        <v>65.930000000000007</v>
      </c>
      <c r="AO392">
        <v>3537.21</v>
      </c>
      <c r="AP392">
        <v>335</v>
      </c>
      <c r="AQ392">
        <v>0</v>
      </c>
      <c r="AR392">
        <v>0</v>
      </c>
      <c r="AS392">
        <v>0</v>
      </c>
      <c r="AT392">
        <v>0</v>
      </c>
      <c r="AU392">
        <v>0</v>
      </c>
      <c r="AV392">
        <v>0</v>
      </c>
    </row>
    <row r="393" spans="1:48">
      <c r="A393" t="s">
        <v>84</v>
      </c>
      <c r="B393">
        <v>1</v>
      </c>
      <c r="C393">
        <v>7064</v>
      </c>
      <c r="D393">
        <v>5</v>
      </c>
      <c r="E393" t="s">
        <v>434</v>
      </c>
      <c r="G393">
        <v>0</v>
      </c>
      <c r="H393">
        <v>0</v>
      </c>
      <c r="I393">
        <v>0</v>
      </c>
      <c r="J393">
        <v>0</v>
      </c>
      <c r="K393">
        <v>0</v>
      </c>
      <c r="L393">
        <v>0</v>
      </c>
      <c r="M393">
        <v>0</v>
      </c>
      <c r="N393">
        <v>0</v>
      </c>
      <c r="O393">
        <v>0</v>
      </c>
      <c r="P393">
        <v>0</v>
      </c>
      <c r="Q393">
        <v>0</v>
      </c>
      <c r="R393">
        <v>0</v>
      </c>
      <c r="S393">
        <v>2398.38</v>
      </c>
      <c r="T393">
        <v>0</v>
      </c>
      <c r="U393">
        <v>0</v>
      </c>
      <c r="V393">
        <v>0</v>
      </c>
      <c r="W393">
        <v>0</v>
      </c>
      <c r="X393">
        <v>0</v>
      </c>
      <c r="Y393">
        <v>0</v>
      </c>
      <c r="Z393">
        <v>0</v>
      </c>
      <c r="AA393">
        <v>0</v>
      </c>
      <c r="AB393">
        <v>0</v>
      </c>
      <c r="AC393">
        <v>0</v>
      </c>
      <c r="AD393">
        <v>228.59</v>
      </c>
      <c r="AE393">
        <v>0</v>
      </c>
      <c r="AF393">
        <v>0</v>
      </c>
      <c r="AG393">
        <v>0</v>
      </c>
      <c r="AH393">
        <v>0</v>
      </c>
      <c r="AI393">
        <v>0</v>
      </c>
      <c r="AJ393">
        <v>0</v>
      </c>
      <c r="AK393">
        <v>0</v>
      </c>
      <c r="AL393">
        <v>0</v>
      </c>
      <c r="AM393">
        <v>0</v>
      </c>
      <c r="AN393">
        <v>0</v>
      </c>
      <c r="AO393">
        <v>0</v>
      </c>
      <c r="AP393">
        <v>0</v>
      </c>
      <c r="AQ393">
        <v>0</v>
      </c>
      <c r="AR393">
        <v>0</v>
      </c>
      <c r="AS393">
        <v>0</v>
      </c>
      <c r="AT393">
        <v>0</v>
      </c>
      <c r="AU393">
        <v>0</v>
      </c>
      <c r="AV393">
        <v>0</v>
      </c>
    </row>
    <row r="394" spans="1:48">
      <c r="A394" t="s">
        <v>84</v>
      </c>
      <c r="B394">
        <v>1</v>
      </c>
      <c r="C394">
        <v>7065</v>
      </c>
      <c r="D394">
        <v>5</v>
      </c>
      <c r="E394" t="s">
        <v>435</v>
      </c>
      <c r="G394">
        <v>0</v>
      </c>
      <c r="H394">
        <v>0</v>
      </c>
      <c r="I394">
        <v>0</v>
      </c>
      <c r="J394">
        <v>0</v>
      </c>
      <c r="K394">
        <v>0</v>
      </c>
      <c r="L394">
        <v>0</v>
      </c>
      <c r="M394">
        <v>0</v>
      </c>
      <c r="N394">
        <v>974.34</v>
      </c>
      <c r="O394">
        <v>928.3</v>
      </c>
      <c r="P394">
        <v>87</v>
      </c>
      <c r="Q394">
        <v>0</v>
      </c>
      <c r="R394">
        <v>0</v>
      </c>
      <c r="S394">
        <v>0</v>
      </c>
      <c r="T394">
        <v>0</v>
      </c>
      <c r="U394">
        <v>0</v>
      </c>
      <c r="V394">
        <v>0</v>
      </c>
      <c r="W394">
        <v>0</v>
      </c>
      <c r="X394">
        <v>0</v>
      </c>
      <c r="Y394">
        <v>0</v>
      </c>
      <c r="Z394">
        <v>0</v>
      </c>
      <c r="AA394">
        <v>0</v>
      </c>
      <c r="AB394">
        <v>0</v>
      </c>
      <c r="AC394">
        <v>0</v>
      </c>
      <c r="AD394">
        <v>0</v>
      </c>
      <c r="AE394">
        <v>0</v>
      </c>
      <c r="AF394">
        <v>0</v>
      </c>
      <c r="AG394">
        <v>1765.21</v>
      </c>
      <c r="AH394">
        <v>0</v>
      </c>
      <c r="AI394">
        <v>0</v>
      </c>
      <c r="AJ394">
        <v>0</v>
      </c>
      <c r="AK394">
        <v>0</v>
      </c>
      <c r="AL394">
        <v>0</v>
      </c>
      <c r="AM394">
        <v>0</v>
      </c>
      <c r="AN394">
        <v>0</v>
      </c>
      <c r="AO394">
        <v>0</v>
      </c>
      <c r="AP394">
        <v>0</v>
      </c>
      <c r="AQ394">
        <v>0</v>
      </c>
      <c r="AR394">
        <v>0</v>
      </c>
      <c r="AS394">
        <v>0</v>
      </c>
      <c r="AT394">
        <v>0</v>
      </c>
      <c r="AU394">
        <v>0</v>
      </c>
      <c r="AV394">
        <v>0</v>
      </c>
    </row>
    <row r="395" spans="1:48">
      <c r="A395" t="s">
        <v>84</v>
      </c>
      <c r="B395">
        <v>1</v>
      </c>
      <c r="C395">
        <v>7066</v>
      </c>
      <c r="D395">
        <v>5</v>
      </c>
      <c r="E395" t="s">
        <v>436</v>
      </c>
      <c r="G395">
        <v>0</v>
      </c>
      <c r="H395">
        <v>0</v>
      </c>
      <c r="I395">
        <v>0</v>
      </c>
      <c r="J395">
        <v>0</v>
      </c>
      <c r="K395">
        <v>0</v>
      </c>
      <c r="L395">
        <v>0</v>
      </c>
      <c r="M395">
        <v>0</v>
      </c>
      <c r="N395">
        <v>0</v>
      </c>
      <c r="O395">
        <v>1000</v>
      </c>
      <c r="P395">
        <v>0</v>
      </c>
      <c r="Q395">
        <v>0</v>
      </c>
      <c r="R395">
        <v>0</v>
      </c>
      <c r="S395">
        <v>-25</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row>
    <row r="396" spans="1:48">
      <c r="A396" t="s">
        <v>84</v>
      </c>
      <c r="B396">
        <v>1</v>
      </c>
      <c r="C396">
        <v>7067</v>
      </c>
      <c r="D396">
        <v>5</v>
      </c>
      <c r="E396" t="s">
        <v>437</v>
      </c>
      <c r="G396">
        <v>0</v>
      </c>
      <c r="H396">
        <v>0</v>
      </c>
      <c r="I396">
        <v>0</v>
      </c>
      <c r="J396">
        <v>0</v>
      </c>
      <c r="K396">
        <v>0</v>
      </c>
      <c r="L396">
        <v>0</v>
      </c>
      <c r="M396">
        <v>0</v>
      </c>
      <c r="N396">
        <v>0</v>
      </c>
      <c r="O396">
        <v>0</v>
      </c>
      <c r="P396">
        <v>0</v>
      </c>
      <c r="Q396">
        <v>249.85</v>
      </c>
      <c r="R396">
        <v>0</v>
      </c>
      <c r="S396">
        <v>1941.03</v>
      </c>
      <c r="T396">
        <v>0</v>
      </c>
      <c r="U396">
        <v>0</v>
      </c>
      <c r="V396">
        <v>0</v>
      </c>
      <c r="W396">
        <v>0</v>
      </c>
      <c r="X396">
        <v>0</v>
      </c>
      <c r="Y396">
        <v>0</v>
      </c>
      <c r="Z396">
        <v>0</v>
      </c>
      <c r="AA396">
        <v>1771.76</v>
      </c>
      <c r="AB396">
        <v>0</v>
      </c>
      <c r="AC396">
        <v>751.89</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row>
    <row r="397" spans="1:48">
      <c r="A397" t="s">
        <v>84</v>
      </c>
      <c r="B397">
        <v>1</v>
      </c>
      <c r="C397">
        <v>7068</v>
      </c>
      <c r="D397">
        <v>5</v>
      </c>
      <c r="E397" t="s">
        <v>438</v>
      </c>
      <c r="G397">
        <v>0</v>
      </c>
      <c r="H397">
        <v>0</v>
      </c>
      <c r="I397">
        <v>349.99</v>
      </c>
      <c r="J397">
        <v>0</v>
      </c>
      <c r="K397">
        <v>0</v>
      </c>
      <c r="L397">
        <v>0</v>
      </c>
      <c r="M397">
        <v>0</v>
      </c>
      <c r="N397">
        <v>0</v>
      </c>
      <c r="O397">
        <v>0</v>
      </c>
      <c r="P397">
        <v>0</v>
      </c>
      <c r="Q397">
        <v>0</v>
      </c>
      <c r="R397">
        <v>57.49</v>
      </c>
      <c r="S397">
        <v>1195.69</v>
      </c>
      <c r="T397">
        <v>0</v>
      </c>
      <c r="U397">
        <v>0</v>
      </c>
      <c r="V397">
        <v>0</v>
      </c>
      <c r="W397">
        <v>0</v>
      </c>
      <c r="X397">
        <v>0</v>
      </c>
      <c r="Y397">
        <v>0</v>
      </c>
      <c r="Z397">
        <v>922.94</v>
      </c>
      <c r="AA397">
        <v>0</v>
      </c>
      <c r="AB397">
        <v>0</v>
      </c>
      <c r="AC397">
        <v>264.44</v>
      </c>
      <c r="AD397">
        <v>0</v>
      </c>
      <c r="AE397">
        <v>0</v>
      </c>
      <c r="AF397">
        <v>0</v>
      </c>
      <c r="AG397">
        <v>0</v>
      </c>
      <c r="AH397">
        <v>0</v>
      </c>
      <c r="AI397">
        <v>0</v>
      </c>
      <c r="AJ397">
        <v>0</v>
      </c>
      <c r="AK397">
        <v>500</v>
      </c>
      <c r="AL397">
        <v>0</v>
      </c>
      <c r="AM397">
        <v>37.5</v>
      </c>
      <c r="AN397">
        <v>1673.41</v>
      </c>
      <c r="AO397">
        <v>112.7</v>
      </c>
      <c r="AP397">
        <v>521</v>
      </c>
      <c r="AQ397">
        <v>0</v>
      </c>
      <c r="AR397">
        <v>0</v>
      </c>
      <c r="AS397">
        <v>0</v>
      </c>
      <c r="AT397">
        <v>0</v>
      </c>
      <c r="AU397">
        <v>0</v>
      </c>
      <c r="AV397">
        <v>0</v>
      </c>
    </row>
    <row r="398" spans="1:48">
      <c r="A398" t="s">
        <v>84</v>
      </c>
      <c r="B398">
        <v>1</v>
      </c>
      <c r="C398">
        <v>7069</v>
      </c>
      <c r="D398">
        <v>5</v>
      </c>
      <c r="E398" t="s">
        <v>439</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row>
    <row r="399" spans="1:48">
      <c r="A399" t="s">
        <v>84</v>
      </c>
      <c r="B399">
        <v>1</v>
      </c>
      <c r="C399">
        <v>7070</v>
      </c>
      <c r="D399">
        <v>5</v>
      </c>
      <c r="E399" t="s">
        <v>440</v>
      </c>
      <c r="G399">
        <v>0</v>
      </c>
      <c r="H399">
        <v>0</v>
      </c>
      <c r="I399">
        <v>0</v>
      </c>
      <c r="J399">
        <v>0</v>
      </c>
      <c r="K399">
        <v>0</v>
      </c>
      <c r="L399">
        <v>0</v>
      </c>
      <c r="M399">
        <v>0</v>
      </c>
      <c r="N399">
        <v>0</v>
      </c>
      <c r="O399">
        <v>0</v>
      </c>
      <c r="P399">
        <v>0</v>
      </c>
      <c r="Q399">
        <v>0</v>
      </c>
      <c r="R399">
        <v>0</v>
      </c>
      <c r="S399">
        <v>0</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row>
    <row r="400" spans="1:48">
      <c r="A400" t="s">
        <v>84</v>
      </c>
      <c r="B400">
        <v>1</v>
      </c>
      <c r="C400">
        <v>7071</v>
      </c>
      <c r="D400">
        <v>5</v>
      </c>
      <c r="E400" t="s">
        <v>441</v>
      </c>
      <c r="G400">
        <v>0</v>
      </c>
      <c r="H400">
        <v>0</v>
      </c>
      <c r="I400">
        <v>0</v>
      </c>
      <c r="J400">
        <v>0</v>
      </c>
      <c r="K400">
        <v>51.19</v>
      </c>
      <c r="L400">
        <v>0</v>
      </c>
      <c r="M400">
        <v>49.07</v>
      </c>
      <c r="N400">
        <v>0</v>
      </c>
      <c r="O400">
        <v>183.96</v>
      </c>
      <c r="P400">
        <v>0</v>
      </c>
      <c r="Q400">
        <v>9.48</v>
      </c>
      <c r="R400">
        <v>222.9</v>
      </c>
      <c r="S400">
        <v>386.04</v>
      </c>
      <c r="T400">
        <v>0</v>
      </c>
      <c r="U400">
        <v>0</v>
      </c>
      <c r="V400">
        <v>0</v>
      </c>
      <c r="W400">
        <v>0</v>
      </c>
      <c r="X400">
        <v>0</v>
      </c>
      <c r="Y400">
        <v>0</v>
      </c>
      <c r="Z400">
        <v>0</v>
      </c>
      <c r="AA400">
        <v>0</v>
      </c>
      <c r="AB400">
        <v>0</v>
      </c>
      <c r="AC400">
        <v>0</v>
      </c>
      <c r="AD400">
        <v>190.24</v>
      </c>
      <c r="AE400">
        <v>75</v>
      </c>
      <c r="AF400">
        <v>0</v>
      </c>
      <c r="AG400">
        <v>210.67</v>
      </c>
      <c r="AH400">
        <v>0</v>
      </c>
      <c r="AI400">
        <v>0</v>
      </c>
      <c r="AJ400">
        <v>0</v>
      </c>
      <c r="AK400">
        <v>0</v>
      </c>
      <c r="AL400">
        <v>0</v>
      </c>
      <c r="AM400">
        <v>0</v>
      </c>
      <c r="AN400">
        <v>0</v>
      </c>
      <c r="AO400">
        <v>0</v>
      </c>
      <c r="AP400">
        <v>0</v>
      </c>
      <c r="AQ400">
        <v>0</v>
      </c>
      <c r="AR400">
        <v>0</v>
      </c>
      <c r="AS400">
        <v>0</v>
      </c>
      <c r="AT400">
        <v>0</v>
      </c>
      <c r="AU400">
        <v>0</v>
      </c>
      <c r="AV400">
        <v>0</v>
      </c>
    </row>
    <row r="401" spans="1:48">
      <c r="A401" t="s">
        <v>84</v>
      </c>
      <c r="B401">
        <v>1</v>
      </c>
      <c r="C401">
        <v>7072</v>
      </c>
      <c r="D401">
        <v>5</v>
      </c>
      <c r="E401" t="s">
        <v>442</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96.87</v>
      </c>
      <c r="AG401">
        <v>0</v>
      </c>
      <c r="AH401">
        <v>0</v>
      </c>
      <c r="AI401">
        <v>0</v>
      </c>
      <c r="AJ401">
        <v>0</v>
      </c>
      <c r="AK401">
        <v>0</v>
      </c>
      <c r="AL401">
        <v>0</v>
      </c>
      <c r="AM401">
        <v>0</v>
      </c>
      <c r="AN401">
        <v>0</v>
      </c>
      <c r="AO401">
        <v>0</v>
      </c>
      <c r="AP401">
        <v>0</v>
      </c>
      <c r="AQ401">
        <v>0</v>
      </c>
      <c r="AR401">
        <v>0</v>
      </c>
      <c r="AS401">
        <v>0</v>
      </c>
      <c r="AT401">
        <v>0</v>
      </c>
      <c r="AU401">
        <v>0</v>
      </c>
      <c r="AV401">
        <v>0</v>
      </c>
    </row>
    <row r="402" spans="1:48">
      <c r="A402" t="s">
        <v>84</v>
      </c>
      <c r="B402">
        <v>1</v>
      </c>
      <c r="C402">
        <v>7073</v>
      </c>
      <c r="D402">
        <v>5</v>
      </c>
      <c r="E402" t="s">
        <v>443</v>
      </c>
      <c r="G402">
        <v>0</v>
      </c>
      <c r="H402">
        <v>0</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row>
    <row r="403" spans="1:48">
      <c r="A403" t="s">
        <v>84</v>
      </c>
      <c r="B403">
        <v>1</v>
      </c>
      <c r="C403">
        <v>7074</v>
      </c>
      <c r="D403">
        <v>5</v>
      </c>
      <c r="E403" t="s">
        <v>444</v>
      </c>
      <c r="G403">
        <v>0</v>
      </c>
      <c r="H403">
        <v>0</v>
      </c>
      <c r="I403">
        <v>0</v>
      </c>
      <c r="J403">
        <v>0</v>
      </c>
      <c r="K403">
        <v>0</v>
      </c>
      <c r="L403">
        <v>0</v>
      </c>
      <c r="M403">
        <v>0</v>
      </c>
      <c r="N403">
        <v>0</v>
      </c>
      <c r="O403">
        <v>0</v>
      </c>
      <c r="P403">
        <v>0</v>
      </c>
      <c r="Q403">
        <v>0</v>
      </c>
      <c r="R403">
        <v>0</v>
      </c>
      <c r="S403">
        <v>0</v>
      </c>
      <c r="T403">
        <v>0</v>
      </c>
      <c r="U403">
        <v>0</v>
      </c>
      <c r="V403">
        <v>0</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row>
    <row r="404" spans="1:48">
      <c r="A404" t="s">
        <v>84</v>
      </c>
      <c r="B404">
        <v>1</v>
      </c>
      <c r="C404">
        <v>7075</v>
      </c>
      <c r="D404">
        <v>5</v>
      </c>
      <c r="E404" t="s">
        <v>445</v>
      </c>
      <c r="G404">
        <v>0</v>
      </c>
      <c r="H404">
        <v>0</v>
      </c>
      <c r="I404">
        <v>0</v>
      </c>
      <c r="J404">
        <v>0</v>
      </c>
      <c r="K404">
        <v>457.13</v>
      </c>
      <c r="L404">
        <v>50</v>
      </c>
      <c r="M404">
        <v>-899.66</v>
      </c>
      <c r="N404">
        <v>0</v>
      </c>
      <c r="O404">
        <v>0</v>
      </c>
      <c r="P404">
        <v>0</v>
      </c>
      <c r="Q404">
        <v>170.36</v>
      </c>
      <c r="R404">
        <v>0</v>
      </c>
      <c r="S404">
        <v>0</v>
      </c>
      <c r="T404">
        <v>0</v>
      </c>
      <c r="U404">
        <v>0</v>
      </c>
      <c r="V404">
        <v>0</v>
      </c>
      <c r="W404">
        <v>0</v>
      </c>
      <c r="X404">
        <v>0</v>
      </c>
      <c r="Y404">
        <v>0</v>
      </c>
      <c r="Z404">
        <v>0</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row>
    <row r="405" spans="1:48">
      <c r="A405" t="s">
        <v>84</v>
      </c>
      <c r="B405">
        <v>1</v>
      </c>
      <c r="C405">
        <v>7076</v>
      </c>
      <c r="D405">
        <v>5</v>
      </c>
      <c r="E405" t="s">
        <v>446</v>
      </c>
      <c r="G405">
        <v>0</v>
      </c>
      <c r="H405">
        <v>0</v>
      </c>
      <c r="I405">
        <v>0</v>
      </c>
      <c r="J405">
        <v>0</v>
      </c>
      <c r="K405">
        <v>0</v>
      </c>
      <c r="L405">
        <v>0</v>
      </c>
      <c r="M405">
        <v>0</v>
      </c>
      <c r="N405">
        <v>0</v>
      </c>
      <c r="O405">
        <v>0</v>
      </c>
      <c r="P405">
        <v>0</v>
      </c>
      <c r="Q405">
        <v>0</v>
      </c>
      <c r="R405">
        <v>0</v>
      </c>
      <c r="S405">
        <v>0</v>
      </c>
      <c r="T405">
        <v>0</v>
      </c>
      <c r="U405">
        <v>0</v>
      </c>
      <c r="V405">
        <v>0</v>
      </c>
      <c r="W405">
        <v>0</v>
      </c>
      <c r="X405">
        <v>0</v>
      </c>
      <c r="Y405">
        <v>0</v>
      </c>
      <c r="Z405">
        <v>0</v>
      </c>
      <c r="AA405">
        <v>102</v>
      </c>
      <c r="AB405">
        <v>0</v>
      </c>
      <c r="AC405">
        <v>0</v>
      </c>
      <c r="AD405">
        <v>0</v>
      </c>
      <c r="AE405">
        <v>0</v>
      </c>
      <c r="AF405">
        <v>0</v>
      </c>
      <c r="AG405">
        <v>140</v>
      </c>
      <c r="AH405">
        <v>0</v>
      </c>
      <c r="AI405">
        <v>0</v>
      </c>
      <c r="AJ405">
        <v>0</v>
      </c>
      <c r="AK405">
        <v>0</v>
      </c>
      <c r="AL405">
        <v>0</v>
      </c>
      <c r="AM405">
        <v>0</v>
      </c>
      <c r="AN405">
        <v>247</v>
      </c>
      <c r="AO405">
        <v>0</v>
      </c>
      <c r="AP405">
        <v>0</v>
      </c>
      <c r="AQ405">
        <v>0</v>
      </c>
      <c r="AR405">
        <v>0</v>
      </c>
      <c r="AS405">
        <v>0</v>
      </c>
      <c r="AT405">
        <v>0</v>
      </c>
      <c r="AU405">
        <v>0</v>
      </c>
      <c r="AV405">
        <v>0</v>
      </c>
    </row>
    <row r="406" spans="1:48">
      <c r="A406" t="s">
        <v>84</v>
      </c>
      <c r="B406">
        <v>1</v>
      </c>
      <c r="C406">
        <v>7077</v>
      </c>
      <c r="D406">
        <v>5</v>
      </c>
      <c r="E406" t="s">
        <v>447</v>
      </c>
      <c r="G406">
        <v>0</v>
      </c>
      <c r="H406">
        <v>208.26</v>
      </c>
      <c r="I406">
        <v>0</v>
      </c>
      <c r="J406">
        <v>0</v>
      </c>
      <c r="K406">
        <v>0</v>
      </c>
      <c r="L406">
        <v>0</v>
      </c>
      <c r="M406">
        <v>521.6</v>
      </c>
      <c r="N406">
        <v>0</v>
      </c>
      <c r="O406">
        <v>491.43</v>
      </c>
      <c r="P406">
        <v>0</v>
      </c>
      <c r="Q406">
        <v>456.45</v>
      </c>
      <c r="R406">
        <v>0</v>
      </c>
      <c r="S406">
        <v>0</v>
      </c>
      <c r="T406">
        <v>0</v>
      </c>
      <c r="U406">
        <v>0</v>
      </c>
      <c r="V406">
        <v>0</v>
      </c>
      <c r="W406">
        <v>0</v>
      </c>
      <c r="X406">
        <v>0</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row>
    <row r="407" spans="1:48">
      <c r="A407" t="s">
        <v>84</v>
      </c>
      <c r="B407">
        <v>1</v>
      </c>
      <c r="C407">
        <v>7078</v>
      </c>
      <c r="D407">
        <v>5</v>
      </c>
      <c r="E407" t="s">
        <v>448</v>
      </c>
      <c r="G407">
        <v>0</v>
      </c>
      <c r="H407">
        <v>0</v>
      </c>
      <c r="I407">
        <v>0</v>
      </c>
      <c r="J407">
        <v>0</v>
      </c>
      <c r="K407">
        <v>0</v>
      </c>
      <c r="L407">
        <v>0</v>
      </c>
      <c r="M407">
        <v>0</v>
      </c>
      <c r="N407">
        <v>98.34</v>
      </c>
      <c r="O407">
        <v>0</v>
      </c>
      <c r="P407">
        <v>0</v>
      </c>
      <c r="Q407">
        <v>1036.21</v>
      </c>
      <c r="R407">
        <v>31.2</v>
      </c>
      <c r="S407">
        <v>50</v>
      </c>
      <c r="T407">
        <v>0</v>
      </c>
      <c r="U407">
        <v>0</v>
      </c>
      <c r="V407">
        <v>0</v>
      </c>
      <c r="W407">
        <v>0</v>
      </c>
      <c r="X407">
        <v>0</v>
      </c>
      <c r="Y407">
        <v>0</v>
      </c>
      <c r="Z407">
        <v>0</v>
      </c>
      <c r="AA407">
        <v>143.72</v>
      </c>
      <c r="AB407">
        <v>169.83</v>
      </c>
      <c r="AC407">
        <v>117.79</v>
      </c>
      <c r="AD407">
        <v>0</v>
      </c>
      <c r="AE407">
        <v>0</v>
      </c>
      <c r="AF407">
        <v>0</v>
      </c>
      <c r="AG407">
        <v>244.11</v>
      </c>
      <c r="AH407">
        <v>0</v>
      </c>
      <c r="AI407">
        <v>0</v>
      </c>
      <c r="AJ407">
        <v>0</v>
      </c>
      <c r="AK407">
        <v>0</v>
      </c>
      <c r="AL407">
        <v>0</v>
      </c>
      <c r="AM407">
        <v>0</v>
      </c>
      <c r="AN407">
        <v>0</v>
      </c>
      <c r="AO407">
        <v>0</v>
      </c>
      <c r="AP407">
        <v>0</v>
      </c>
      <c r="AQ407">
        <v>0</v>
      </c>
      <c r="AR407">
        <v>0</v>
      </c>
      <c r="AS407">
        <v>0</v>
      </c>
      <c r="AT407">
        <v>0</v>
      </c>
      <c r="AU407">
        <v>0</v>
      </c>
      <c r="AV407">
        <v>0</v>
      </c>
    </row>
    <row r="408" spans="1:48">
      <c r="A408" t="s">
        <v>84</v>
      </c>
      <c r="B408">
        <v>1</v>
      </c>
      <c r="C408">
        <v>7079</v>
      </c>
      <c r="D408">
        <v>5</v>
      </c>
      <c r="E408" t="s">
        <v>449</v>
      </c>
      <c r="G408">
        <v>0</v>
      </c>
      <c r="H408">
        <v>0</v>
      </c>
      <c r="I408">
        <v>0</v>
      </c>
      <c r="J408">
        <v>0</v>
      </c>
      <c r="K408">
        <v>0</v>
      </c>
      <c r="L408">
        <v>0</v>
      </c>
      <c r="M408">
        <v>0</v>
      </c>
      <c r="N408">
        <v>0</v>
      </c>
      <c r="O408">
        <v>0</v>
      </c>
      <c r="P408">
        <v>0</v>
      </c>
      <c r="Q408">
        <v>0</v>
      </c>
      <c r="R408">
        <v>0</v>
      </c>
      <c r="S408">
        <v>0</v>
      </c>
      <c r="T408">
        <v>0</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row>
    <row r="409" spans="1:48">
      <c r="A409" t="s">
        <v>84</v>
      </c>
      <c r="B409">
        <v>1</v>
      </c>
      <c r="C409">
        <v>7080</v>
      </c>
      <c r="D409">
        <v>5</v>
      </c>
      <c r="E409" t="s">
        <v>450</v>
      </c>
      <c r="G409">
        <v>0</v>
      </c>
      <c r="H409">
        <v>0</v>
      </c>
      <c r="I409">
        <v>0</v>
      </c>
      <c r="J409">
        <v>750</v>
      </c>
      <c r="K409">
        <v>0</v>
      </c>
      <c r="L409">
        <v>0</v>
      </c>
      <c r="M409">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0</v>
      </c>
      <c r="AH409">
        <v>0</v>
      </c>
      <c r="AI409">
        <v>0</v>
      </c>
      <c r="AJ409">
        <v>0</v>
      </c>
      <c r="AK409">
        <v>0</v>
      </c>
      <c r="AL409">
        <v>0</v>
      </c>
      <c r="AM409">
        <v>0</v>
      </c>
      <c r="AN409">
        <v>0</v>
      </c>
      <c r="AO409">
        <v>141.47</v>
      </c>
      <c r="AP409">
        <v>0</v>
      </c>
      <c r="AQ409">
        <v>0</v>
      </c>
      <c r="AR409">
        <v>0</v>
      </c>
      <c r="AS409">
        <v>0</v>
      </c>
      <c r="AT409">
        <v>0</v>
      </c>
      <c r="AU409">
        <v>0</v>
      </c>
      <c r="AV409">
        <v>0</v>
      </c>
    </row>
    <row r="410" spans="1:48">
      <c r="A410" t="s">
        <v>84</v>
      </c>
      <c r="B410">
        <v>1</v>
      </c>
      <c r="C410">
        <v>7081</v>
      </c>
      <c r="D410">
        <v>5</v>
      </c>
      <c r="E410" t="s">
        <v>451</v>
      </c>
      <c r="G410">
        <v>0</v>
      </c>
      <c r="H410">
        <v>0</v>
      </c>
      <c r="I410">
        <v>0</v>
      </c>
      <c r="J410">
        <v>0</v>
      </c>
      <c r="K410">
        <v>0</v>
      </c>
      <c r="L410">
        <v>1000</v>
      </c>
      <c r="M410">
        <v>1200</v>
      </c>
      <c r="N410">
        <v>0</v>
      </c>
      <c r="O410">
        <v>0</v>
      </c>
      <c r="P410">
        <v>0</v>
      </c>
      <c r="Q410">
        <v>1097.73</v>
      </c>
      <c r="R410">
        <v>0</v>
      </c>
      <c r="S410">
        <v>0</v>
      </c>
      <c r="T410">
        <v>0</v>
      </c>
      <c r="U410">
        <v>0</v>
      </c>
      <c r="V410">
        <v>0</v>
      </c>
      <c r="W410">
        <v>0</v>
      </c>
      <c r="X410">
        <v>0</v>
      </c>
      <c r="Y410">
        <v>0</v>
      </c>
      <c r="Z410">
        <v>0</v>
      </c>
      <c r="AA410">
        <v>250</v>
      </c>
      <c r="AB410">
        <v>0</v>
      </c>
      <c r="AC410">
        <v>0</v>
      </c>
      <c r="AD410">
        <v>0</v>
      </c>
      <c r="AE410">
        <v>0</v>
      </c>
      <c r="AF410">
        <v>3575.72</v>
      </c>
      <c r="AG410">
        <v>0</v>
      </c>
      <c r="AH410">
        <v>0</v>
      </c>
      <c r="AI410">
        <v>0</v>
      </c>
      <c r="AJ410">
        <v>0</v>
      </c>
      <c r="AK410">
        <v>0</v>
      </c>
      <c r="AL410">
        <v>0</v>
      </c>
      <c r="AM410">
        <v>0</v>
      </c>
      <c r="AN410">
        <v>0</v>
      </c>
      <c r="AO410">
        <v>0</v>
      </c>
      <c r="AP410">
        <v>0</v>
      </c>
      <c r="AQ410">
        <v>0</v>
      </c>
      <c r="AR410">
        <v>0</v>
      </c>
      <c r="AS410">
        <v>0</v>
      </c>
      <c r="AT410">
        <v>0</v>
      </c>
      <c r="AU410">
        <v>0</v>
      </c>
      <c r="AV410">
        <v>0</v>
      </c>
    </row>
    <row r="411" spans="1:48">
      <c r="A411" t="s">
        <v>84</v>
      </c>
      <c r="B411">
        <v>1</v>
      </c>
      <c r="C411">
        <v>7082</v>
      </c>
      <c r="D411">
        <v>5</v>
      </c>
      <c r="E411" t="s">
        <v>452</v>
      </c>
      <c r="G411">
        <v>0</v>
      </c>
      <c r="H411">
        <v>0</v>
      </c>
      <c r="I411">
        <v>0</v>
      </c>
      <c r="J411">
        <v>0</v>
      </c>
      <c r="K411">
        <v>0</v>
      </c>
      <c r="L411">
        <v>0</v>
      </c>
      <c r="M411">
        <v>343.5</v>
      </c>
      <c r="N411">
        <v>0</v>
      </c>
      <c r="O411">
        <v>1481.97</v>
      </c>
      <c r="P411">
        <v>0</v>
      </c>
      <c r="Q411">
        <v>0</v>
      </c>
      <c r="R411">
        <v>321.93</v>
      </c>
      <c r="S411">
        <v>605.44000000000005</v>
      </c>
      <c r="T411">
        <v>0</v>
      </c>
      <c r="U411">
        <v>0</v>
      </c>
      <c r="V411">
        <v>0</v>
      </c>
      <c r="W411">
        <v>0</v>
      </c>
      <c r="X411">
        <v>0</v>
      </c>
      <c r="Y411">
        <v>0</v>
      </c>
      <c r="Z411">
        <v>381.65</v>
      </c>
      <c r="AA411">
        <v>4262.42</v>
      </c>
      <c r="AB411">
        <v>167.17</v>
      </c>
      <c r="AC411">
        <v>0</v>
      </c>
      <c r="AD411">
        <v>664.22</v>
      </c>
      <c r="AE411">
        <v>0</v>
      </c>
      <c r="AF411">
        <v>0</v>
      </c>
      <c r="AG411">
        <v>1221.17</v>
      </c>
      <c r="AH411">
        <v>0</v>
      </c>
      <c r="AI411">
        <v>0</v>
      </c>
      <c r="AJ411">
        <v>57.49</v>
      </c>
      <c r="AK411">
        <v>0</v>
      </c>
      <c r="AL411">
        <v>0</v>
      </c>
      <c r="AM411">
        <v>0</v>
      </c>
      <c r="AN411">
        <v>0</v>
      </c>
      <c r="AO411">
        <v>1733.32</v>
      </c>
      <c r="AP411">
        <v>1069.8</v>
      </c>
      <c r="AQ411">
        <v>0</v>
      </c>
      <c r="AR411">
        <v>0</v>
      </c>
      <c r="AS411">
        <v>0</v>
      </c>
      <c r="AT411">
        <v>0</v>
      </c>
      <c r="AU411">
        <v>0</v>
      </c>
      <c r="AV411">
        <v>0</v>
      </c>
    </row>
    <row r="412" spans="1:48">
      <c r="A412" t="s">
        <v>84</v>
      </c>
      <c r="B412">
        <v>1</v>
      </c>
      <c r="C412">
        <v>7083</v>
      </c>
      <c r="D412">
        <v>5</v>
      </c>
      <c r="E412" t="s">
        <v>453</v>
      </c>
      <c r="G412">
        <v>0</v>
      </c>
      <c r="H412">
        <v>0</v>
      </c>
      <c r="I412">
        <v>0</v>
      </c>
      <c r="J412">
        <v>0</v>
      </c>
      <c r="K412">
        <v>0</v>
      </c>
      <c r="L412">
        <v>0</v>
      </c>
      <c r="M412">
        <v>0</v>
      </c>
      <c r="N412">
        <v>0</v>
      </c>
      <c r="O412">
        <v>0</v>
      </c>
      <c r="P412">
        <v>0</v>
      </c>
      <c r="Q412">
        <v>0</v>
      </c>
      <c r="R412">
        <v>0</v>
      </c>
      <c r="S412">
        <v>0</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row>
    <row r="413" spans="1:48">
      <c r="A413" t="s">
        <v>84</v>
      </c>
      <c r="B413">
        <v>1</v>
      </c>
      <c r="C413">
        <v>7084</v>
      </c>
      <c r="D413">
        <v>5</v>
      </c>
      <c r="E413" t="s">
        <v>454</v>
      </c>
      <c r="G413">
        <v>0</v>
      </c>
      <c r="H413">
        <v>0</v>
      </c>
      <c r="I413">
        <v>0</v>
      </c>
      <c r="J413">
        <v>0</v>
      </c>
      <c r="K413">
        <v>0</v>
      </c>
      <c r="L413">
        <v>0</v>
      </c>
      <c r="M413">
        <v>0</v>
      </c>
      <c r="N413">
        <v>0</v>
      </c>
      <c r="O413">
        <v>0</v>
      </c>
      <c r="P413">
        <v>0</v>
      </c>
      <c r="Q413">
        <v>629.1</v>
      </c>
      <c r="R413">
        <v>57.49</v>
      </c>
      <c r="S413">
        <v>50</v>
      </c>
      <c r="T413">
        <v>0</v>
      </c>
      <c r="U413">
        <v>0</v>
      </c>
      <c r="V413">
        <v>0</v>
      </c>
      <c r="W413">
        <v>0</v>
      </c>
      <c r="X413">
        <v>0</v>
      </c>
      <c r="Y413">
        <v>0</v>
      </c>
      <c r="Z413">
        <v>292.37</v>
      </c>
      <c r="AA413">
        <v>222.23</v>
      </c>
      <c r="AB413">
        <v>0</v>
      </c>
      <c r="AC413">
        <v>0</v>
      </c>
      <c r="AD413">
        <v>386.85</v>
      </c>
      <c r="AE413">
        <v>660.81</v>
      </c>
      <c r="AF413">
        <v>169.08</v>
      </c>
      <c r="AG413">
        <v>318.47000000000003</v>
      </c>
      <c r="AH413">
        <v>0</v>
      </c>
      <c r="AI413">
        <v>0</v>
      </c>
      <c r="AJ413">
        <v>0</v>
      </c>
      <c r="AK413">
        <v>0</v>
      </c>
      <c r="AL413">
        <v>0</v>
      </c>
      <c r="AM413">
        <v>0</v>
      </c>
      <c r="AN413">
        <v>178.39</v>
      </c>
      <c r="AO413">
        <v>0</v>
      </c>
      <c r="AP413">
        <v>0</v>
      </c>
      <c r="AQ413">
        <v>0</v>
      </c>
      <c r="AR413">
        <v>0</v>
      </c>
      <c r="AS413">
        <v>0</v>
      </c>
      <c r="AT413">
        <v>0</v>
      </c>
      <c r="AU413">
        <v>0</v>
      </c>
      <c r="AV413">
        <v>0</v>
      </c>
    </row>
    <row r="414" spans="1:48">
      <c r="A414" t="s">
        <v>84</v>
      </c>
      <c r="B414">
        <v>1</v>
      </c>
      <c r="C414">
        <v>7085</v>
      </c>
      <c r="D414">
        <v>5</v>
      </c>
      <c r="E414" t="s">
        <v>455</v>
      </c>
      <c r="G414">
        <v>0</v>
      </c>
      <c r="H414">
        <v>0</v>
      </c>
      <c r="I414">
        <v>0</v>
      </c>
      <c r="J414">
        <v>0</v>
      </c>
      <c r="K414">
        <v>0</v>
      </c>
      <c r="L414">
        <v>0</v>
      </c>
      <c r="M414">
        <v>0</v>
      </c>
      <c r="N414">
        <v>0</v>
      </c>
      <c r="O414">
        <v>0</v>
      </c>
      <c r="P414">
        <v>0</v>
      </c>
      <c r="Q414">
        <v>370.22</v>
      </c>
      <c r="R414">
        <v>0</v>
      </c>
      <c r="S414">
        <v>0</v>
      </c>
      <c r="T414">
        <v>0</v>
      </c>
      <c r="U414">
        <v>0</v>
      </c>
      <c r="V414">
        <v>0</v>
      </c>
      <c r="W414">
        <v>0</v>
      </c>
      <c r="X414">
        <v>0</v>
      </c>
      <c r="Y414">
        <v>0</v>
      </c>
      <c r="Z414">
        <v>187.45</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row>
    <row r="415" spans="1:48">
      <c r="A415" t="s">
        <v>84</v>
      </c>
      <c r="B415">
        <v>1</v>
      </c>
      <c r="C415">
        <v>7087</v>
      </c>
      <c r="D415">
        <v>5</v>
      </c>
      <c r="E415" t="s">
        <v>456</v>
      </c>
      <c r="G415">
        <v>0</v>
      </c>
      <c r="H415">
        <v>0</v>
      </c>
      <c r="I415">
        <v>0</v>
      </c>
      <c r="J415">
        <v>0</v>
      </c>
      <c r="K415">
        <v>0</v>
      </c>
      <c r="L415">
        <v>0</v>
      </c>
      <c r="M415">
        <v>0</v>
      </c>
      <c r="N415">
        <v>0</v>
      </c>
      <c r="O415">
        <v>0</v>
      </c>
      <c r="P415">
        <v>0</v>
      </c>
      <c r="Q415">
        <v>500</v>
      </c>
      <c r="R415">
        <v>0</v>
      </c>
      <c r="S415">
        <v>0</v>
      </c>
      <c r="T415">
        <v>0</v>
      </c>
      <c r="U415">
        <v>0</v>
      </c>
      <c r="V415">
        <v>0</v>
      </c>
      <c r="W415">
        <v>0</v>
      </c>
      <c r="X415">
        <v>0</v>
      </c>
      <c r="Y415">
        <v>0</v>
      </c>
      <c r="Z415">
        <v>0</v>
      </c>
      <c r="AA415">
        <v>625.67999999999995</v>
      </c>
      <c r="AB415">
        <v>0</v>
      </c>
      <c r="AC415">
        <v>0</v>
      </c>
      <c r="AD415">
        <v>0</v>
      </c>
      <c r="AE415">
        <v>75</v>
      </c>
      <c r="AF415">
        <v>0</v>
      </c>
      <c r="AG415">
        <v>599.32000000000005</v>
      </c>
      <c r="AH415">
        <v>0</v>
      </c>
      <c r="AI415">
        <v>0</v>
      </c>
      <c r="AJ415">
        <v>0</v>
      </c>
      <c r="AK415">
        <v>0</v>
      </c>
      <c r="AL415">
        <v>0</v>
      </c>
      <c r="AM415">
        <v>0</v>
      </c>
      <c r="AN415">
        <v>0</v>
      </c>
      <c r="AO415">
        <v>250</v>
      </c>
      <c r="AP415">
        <v>0</v>
      </c>
      <c r="AQ415">
        <v>0</v>
      </c>
      <c r="AR415">
        <v>0</v>
      </c>
      <c r="AS415">
        <v>0</v>
      </c>
      <c r="AT415">
        <v>0</v>
      </c>
      <c r="AU415">
        <v>0</v>
      </c>
      <c r="AV415">
        <v>0</v>
      </c>
    </row>
    <row r="416" spans="1:48">
      <c r="A416" t="s">
        <v>84</v>
      </c>
      <c r="B416">
        <v>1</v>
      </c>
      <c r="C416">
        <v>7088</v>
      </c>
      <c r="D416">
        <v>5</v>
      </c>
      <c r="E416" t="s">
        <v>457</v>
      </c>
      <c r="G416">
        <v>0</v>
      </c>
      <c r="H416">
        <v>0</v>
      </c>
      <c r="I416">
        <v>0</v>
      </c>
      <c r="J416">
        <v>0</v>
      </c>
      <c r="K416">
        <v>0</v>
      </c>
      <c r="L416">
        <v>0</v>
      </c>
      <c r="M416">
        <v>0</v>
      </c>
      <c r="N416">
        <v>0</v>
      </c>
      <c r="O416">
        <v>0</v>
      </c>
      <c r="P416">
        <v>0</v>
      </c>
      <c r="Q416">
        <v>570</v>
      </c>
      <c r="R416">
        <v>15</v>
      </c>
      <c r="S416">
        <v>132.54</v>
      </c>
      <c r="T416">
        <v>0</v>
      </c>
      <c r="U416">
        <v>0</v>
      </c>
      <c r="V416">
        <v>0</v>
      </c>
      <c r="W416">
        <v>0</v>
      </c>
      <c r="X416">
        <v>0</v>
      </c>
      <c r="Y416">
        <v>0</v>
      </c>
      <c r="Z416">
        <v>435.19</v>
      </c>
      <c r="AA416">
        <v>1140</v>
      </c>
      <c r="AB416">
        <v>0</v>
      </c>
      <c r="AC416">
        <v>0</v>
      </c>
      <c r="AD416">
        <v>1609.75</v>
      </c>
      <c r="AE416">
        <v>0</v>
      </c>
      <c r="AF416">
        <v>900</v>
      </c>
      <c r="AG416">
        <v>20.99</v>
      </c>
      <c r="AH416">
        <v>0</v>
      </c>
      <c r="AI416">
        <v>0</v>
      </c>
      <c r="AJ416">
        <v>0</v>
      </c>
      <c r="AK416">
        <v>0</v>
      </c>
      <c r="AL416">
        <v>0</v>
      </c>
      <c r="AM416">
        <v>0</v>
      </c>
      <c r="AN416">
        <v>0</v>
      </c>
      <c r="AO416">
        <v>3681.02</v>
      </c>
      <c r="AP416">
        <v>0</v>
      </c>
      <c r="AQ416">
        <v>0</v>
      </c>
      <c r="AR416">
        <v>0</v>
      </c>
      <c r="AS416">
        <v>0</v>
      </c>
      <c r="AT416">
        <v>0</v>
      </c>
      <c r="AU416">
        <v>0</v>
      </c>
      <c r="AV416">
        <v>0</v>
      </c>
    </row>
    <row r="417" spans="1:48">
      <c r="A417" t="s">
        <v>84</v>
      </c>
      <c r="B417">
        <v>1</v>
      </c>
      <c r="C417">
        <v>7089</v>
      </c>
      <c r="D417">
        <v>5</v>
      </c>
      <c r="E417" t="s">
        <v>458</v>
      </c>
      <c r="G417">
        <v>0</v>
      </c>
      <c r="H417">
        <v>0</v>
      </c>
      <c r="I417">
        <v>0</v>
      </c>
      <c r="J417">
        <v>0</v>
      </c>
      <c r="K417">
        <v>0</v>
      </c>
      <c r="L417">
        <v>0</v>
      </c>
      <c r="M417">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row>
    <row r="418" spans="1:48">
      <c r="A418" t="s">
        <v>84</v>
      </c>
      <c r="B418">
        <v>1</v>
      </c>
      <c r="C418">
        <v>7090</v>
      </c>
      <c r="D418">
        <v>5</v>
      </c>
      <c r="E418" t="s">
        <v>459</v>
      </c>
      <c r="G418">
        <v>0</v>
      </c>
      <c r="H418">
        <v>0</v>
      </c>
      <c r="I418">
        <v>0</v>
      </c>
      <c r="J418">
        <v>0</v>
      </c>
      <c r="K418">
        <v>0</v>
      </c>
      <c r="L418">
        <v>0</v>
      </c>
      <c r="M418">
        <v>0</v>
      </c>
      <c r="N418">
        <v>0</v>
      </c>
      <c r="O418">
        <v>0</v>
      </c>
      <c r="P418">
        <v>0</v>
      </c>
      <c r="Q418">
        <v>11.5</v>
      </c>
      <c r="R418">
        <v>0</v>
      </c>
      <c r="S418">
        <v>0</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row>
    <row r="419" spans="1:48">
      <c r="A419" t="s">
        <v>84</v>
      </c>
      <c r="B419">
        <v>1</v>
      </c>
      <c r="C419">
        <v>7091</v>
      </c>
      <c r="D419">
        <v>5</v>
      </c>
      <c r="E419" t="s">
        <v>460</v>
      </c>
      <c r="G419">
        <v>0</v>
      </c>
      <c r="H419">
        <v>0</v>
      </c>
      <c r="I419">
        <v>0</v>
      </c>
      <c r="J419">
        <v>0</v>
      </c>
      <c r="K419">
        <v>0</v>
      </c>
      <c r="L419">
        <v>0</v>
      </c>
      <c r="M419">
        <v>0</v>
      </c>
      <c r="N419">
        <v>0</v>
      </c>
      <c r="O419">
        <v>0</v>
      </c>
      <c r="P419">
        <v>0</v>
      </c>
      <c r="Q419">
        <v>68.95</v>
      </c>
      <c r="R419">
        <v>365.25</v>
      </c>
      <c r="S419">
        <v>0</v>
      </c>
      <c r="T419">
        <v>0</v>
      </c>
      <c r="U419">
        <v>0</v>
      </c>
      <c r="V419">
        <v>0</v>
      </c>
      <c r="W419">
        <v>0</v>
      </c>
      <c r="X419">
        <v>0</v>
      </c>
      <c r="Y419">
        <v>0</v>
      </c>
      <c r="Z419">
        <v>0</v>
      </c>
      <c r="AA419">
        <v>0</v>
      </c>
      <c r="AB419">
        <v>0</v>
      </c>
      <c r="AC419">
        <v>0</v>
      </c>
      <c r="AD419">
        <v>0</v>
      </c>
      <c r="AE419">
        <v>0</v>
      </c>
      <c r="AF419">
        <v>0</v>
      </c>
      <c r="AG419">
        <v>101.86</v>
      </c>
      <c r="AH419">
        <v>0</v>
      </c>
      <c r="AI419">
        <v>0</v>
      </c>
      <c r="AJ419">
        <v>0</v>
      </c>
      <c r="AK419">
        <v>0</v>
      </c>
      <c r="AL419">
        <v>0</v>
      </c>
      <c r="AM419">
        <v>0</v>
      </c>
      <c r="AN419">
        <v>572.80999999999995</v>
      </c>
      <c r="AO419">
        <v>125</v>
      </c>
      <c r="AP419">
        <v>0</v>
      </c>
      <c r="AQ419">
        <v>0</v>
      </c>
      <c r="AR419">
        <v>0</v>
      </c>
      <c r="AS419">
        <v>0</v>
      </c>
      <c r="AT419">
        <v>0</v>
      </c>
      <c r="AU419">
        <v>0</v>
      </c>
      <c r="AV419">
        <v>0</v>
      </c>
    </row>
    <row r="420" spans="1:48">
      <c r="A420" t="s">
        <v>84</v>
      </c>
      <c r="B420">
        <v>1</v>
      </c>
      <c r="C420">
        <v>7092</v>
      </c>
      <c r="D420">
        <v>5</v>
      </c>
      <c r="E420" t="s">
        <v>461</v>
      </c>
      <c r="G420">
        <v>0</v>
      </c>
      <c r="H420">
        <v>0</v>
      </c>
      <c r="I420">
        <v>0</v>
      </c>
      <c r="J420">
        <v>0</v>
      </c>
      <c r="K420">
        <v>0</v>
      </c>
      <c r="L420">
        <v>0</v>
      </c>
      <c r="M420">
        <v>0</v>
      </c>
      <c r="N420">
        <v>0</v>
      </c>
      <c r="O420">
        <v>0</v>
      </c>
      <c r="P420">
        <v>0</v>
      </c>
      <c r="Q420">
        <v>2774.19</v>
      </c>
      <c r="R420">
        <v>0</v>
      </c>
      <c r="S420">
        <v>-553.12</v>
      </c>
      <c r="T420">
        <v>0</v>
      </c>
      <c r="U420">
        <v>0</v>
      </c>
      <c r="V420">
        <v>0</v>
      </c>
      <c r="W420">
        <v>0</v>
      </c>
      <c r="X420">
        <v>0</v>
      </c>
      <c r="Y420">
        <v>0</v>
      </c>
      <c r="Z420">
        <v>0</v>
      </c>
      <c r="AA420">
        <v>0</v>
      </c>
      <c r="AB420">
        <v>0</v>
      </c>
      <c r="AC420">
        <v>0</v>
      </c>
      <c r="AD420">
        <v>0</v>
      </c>
      <c r="AE420">
        <v>1760.85</v>
      </c>
      <c r="AF420">
        <v>1054.9000000000001</v>
      </c>
      <c r="AG420">
        <v>168.93</v>
      </c>
      <c r="AH420">
        <v>0</v>
      </c>
      <c r="AI420">
        <v>0</v>
      </c>
      <c r="AJ420">
        <v>0</v>
      </c>
      <c r="AK420">
        <v>0</v>
      </c>
      <c r="AL420">
        <v>0</v>
      </c>
      <c r="AM420">
        <v>0</v>
      </c>
      <c r="AN420">
        <v>0</v>
      </c>
      <c r="AO420">
        <v>1197.31</v>
      </c>
      <c r="AP420">
        <v>0</v>
      </c>
      <c r="AQ420">
        <v>0</v>
      </c>
      <c r="AR420">
        <v>0</v>
      </c>
      <c r="AS420">
        <v>0</v>
      </c>
      <c r="AT420">
        <v>0</v>
      </c>
      <c r="AU420">
        <v>0</v>
      </c>
      <c r="AV420">
        <v>0</v>
      </c>
    </row>
    <row r="421" spans="1:48">
      <c r="A421" t="s">
        <v>84</v>
      </c>
      <c r="B421">
        <v>1</v>
      </c>
      <c r="C421">
        <v>7093</v>
      </c>
      <c r="D421">
        <v>5</v>
      </c>
      <c r="E421" t="s">
        <v>462</v>
      </c>
      <c r="G421">
        <v>0</v>
      </c>
      <c r="H421">
        <v>0</v>
      </c>
      <c r="I421">
        <v>0</v>
      </c>
      <c r="J421">
        <v>0</v>
      </c>
      <c r="K421">
        <v>0</v>
      </c>
      <c r="L421">
        <v>0</v>
      </c>
      <c r="M421">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row>
    <row r="422" spans="1:48">
      <c r="A422" t="s">
        <v>84</v>
      </c>
      <c r="B422">
        <v>1</v>
      </c>
      <c r="C422">
        <v>7094</v>
      </c>
      <c r="D422">
        <v>5</v>
      </c>
      <c r="E422" t="s">
        <v>463</v>
      </c>
      <c r="G422">
        <v>0</v>
      </c>
      <c r="H422">
        <v>0</v>
      </c>
      <c r="I422">
        <v>0</v>
      </c>
      <c r="J422">
        <v>1000</v>
      </c>
      <c r="K422">
        <v>0</v>
      </c>
      <c r="L422">
        <v>0</v>
      </c>
      <c r="M422">
        <v>0</v>
      </c>
      <c r="N422">
        <v>0</v>
      </c>
      <c r="O422">
        <v>0</v>
      </c>
      <c r="P422">
        <v>0</v>
      </c>
      <c r="Q422">
        <v>0</v>
      </c>
      <c r="R422">
        <v>0</v>
      </c>
      <c r="S422">
        <v>0</v>
      </c>
      <c r="T422">
        <v>0</v>
      </c>
      <c r="U422">
        <v>0</v>
      </c>
      <c r="V422">
        <v>0</v>
      </c>
      <c r="W422">
        <v>0</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row>
    <row r="423" spans="1:48">
      <c r="A423" t="s">
        <v>84</v>
      </c>
      <c r="B423">
        <v>1</v>
      </c>
      <c r="C423">
        <v>7095</v>
      </c>
      <c r="D423">
        <v>5</v>
      </c>
      <c r="E423" t="s">
        <v>464</v>
      </c>
      <c r="G423">
        <v>0</v>
      </c>
      <c r="H423">
        <v>0</v>
      </c>
      <c r="I423">
        <v>0</v>
      </c>
      <c r="J423">
        <v>0</v>
      </c>
      <c r="K423">
        <v>0</v>
      </c>
      <c r="L423">
        <v>0</v>
      </c>
      <c r="M423">
        <v>0</v>
      </c>
      <c r="N423">
        <v>0</v>
      </c>
      <c r="O423">
        <v>534.82000000000005</v>
      </c>
      <c r="P423">
        <v>0</v>
      </c>
      <c r="Q423">
        <v>158.03</v>
      </c>
      <c r="R423">
        <v>0</v>
      </c>
      <c r="S423">
        <v>0</v>
      </c>
      <c r="T423">
        <v>0</v>
      </c>
      <c r="U423">
        <v>0</v>
      </c>
      <c r="V423">
        <v>0</v>
      </c>
      <c r="W423">
        <v>0</v>
      </c>
      <c r="X423">
        <v>0</v>
      </c>
      <c r="Y423">
        <v>0</v>
      </c>
      <c r="Z423">
        <v>256.89999999999998</v>
      </c>
      <c r="AA423">
        <v>0</v>
      </c>
      <c r="AB423">
        <v>0</v>
      </c>
      <c r="AC423">
        <v>1080</v>
      </c>
      <c r="AD423">
        <v>0</v>
      </c>
      <c r="AE423">
        <v>0</v>
      </c>
      <c r="AF423">
        <v>0</v>
      </c>
      <c r="AG423">
        <v>60.17</v>
      </c>
      <c r="AH423">
        <v>0</v>
      </c>
      <c r="AI423">
        <v>0</v>
      </c>
      <c r="AJ423">
        <v>0</v>
      </c>
      <c r="AK423">
        <v>0</v>
      </c>
      <c r="AL423">
        <v>0</v>
      </c>
      <c r="AM423">
        <v>134.07</v>
      </c>
      <c r="AN423">
        <v>0</v>
      </c>
      <c r="AO423">
        <v>0</v>
      </c>
      <c r="AP423">
        <v>0</v>
      </c>
      <c r="AQ423">
        <v>0</v>
      </c>
      <c r="AR423">
        <v>0</v>
      </c>
      <c r="AS423">
        <v>0</v>
      </c>
      <c r="AT423">
        <v>0</v>
      </c>
      <c r="AU423">
        <v>0</v>
      </c>
      <c r="AV423">
        <v>0</v>
      </c>
    </row>
    <row r="424" spans="1:48">
      <c r="A424" t="s">
        <v>84</v>
      </c>
      <c r="B424">
        <v>1</v>
      </c>
      <c r="C424">
        <v>7096</v>
      </c>
      <c r="D424">
        <v>5</v>
      </c>
      <c r="E424" t="s">
        <v>465</v>
      </c>
      <c r="G424">
        <v>0</v>
      </c>
      <c r="H424">
        <v>0</v>
      </c>
      <c r="I424">
        <v>0</v>
      </c>
      <c r="J424">
        <v>0</v>
      </c>
      <c r="K424">
        <v>0</v>
      </c>
      <c r="L424">
        <v>0</v>
      </c>
      <c r="M424">
        <v>0</v>
      </c>
      <c r="N424">
        <v>0</v>
      </c>
      <c r="O424">
        <v>0</v>
      </c>
      <c r="P424">
        <v>0</v>
      </c>
      <c r="Q424">
        <v>0</v>
      </c>
      <c r="R424">
        <v>0</v>
      </c>
      <c r="S424">
        <v>0</v>
      </c>
      <c r="T424">
        <v>0</v>
      </c>
      <c r="U424">
        <v>0</v>
      </c>
      <c r="V424">
        <v>0</v>
      </c>
      <c r="W424">
        <v>0</v>
      </c>
      <c r="X424">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row>
    <row r="425" spans="1:48">
      <c r="A425" t="s">
        <v>84</v>
      </c>
      <c r="B425">
        <v>1</v>
      </c>
      <c r="C425">
        <v>7097</v>
      </c>
      <c r="D425">
        <v>5</v>
      </c>
      <c r="E425" t="s">
        <v>466</v>
      </c>
      <c r="G425">
        <v>0</v>
      </c>
      <c r="H425">
        <v>0</v>
      </c>
      <c r="I425">
        <v>0</v>
      </c>
      <c r="J425">
        <v>0</v>
      </c>
      <c r="K425">
        <v>80.48</v>
      </c>
      <c r="L425">
        <v>0</v>
      </c>
      <c r="M425">
        <v>0</v>
      </c>
      <c r="N425">
        <v>0</v>
      </c>
      <c r="O425">
        <v>0</v>
      </c>
      <c r="P425">
        <v>0</v>
      </c>
      <c r="Q425">
        <v>0</v>
      </c>
      <c r="R425">
        <v>0</v>
      </c>
      <c r="S425">
        <v>0</v>
      </c>
      <c r="T425">
        <v>0</v>
      </c>
      <c r="U425">
        <v>0</v>
      </c>
      <c r="V425">
        <v>0</v>
      </c>
      <c r="W425">
        <v>0</v>
      </c>
      <c r="X425">
        <v>0</v>
      </c>
      <c r="Y425">
        <v>0</v>
      </c>
      <c r="Z425">
        <v>0</v>
      </c>
      <c r="AA425">
        <v>0</v>
      </c>
      <c r="AB425">
        <v>0</v>
      </c>
      <c r="AC425">
        <v>0</v>
      </c>
      <c r="AD425">
        <v>0</v>
      </c>
      <c r="AE425">
        <v>0</v>
      </c>
      <c r="AF425">
        <v>0</v>
      </c>
      <c r="AG425">
        <v>73.400000000000006</v>
      </c>
      <c r="AH425">
        <v>0</v>
      </c>
      <c r="AI425">
        <v>0</v>
      </c>
      <c r="AJ425">
        <v>0</v>
      </c>
      <c r="AK425">
        <v>0</v>
      </c>
      <c r="AL425">
        <v>0</v>
      </c>
      <c r="AM425">
        <v>263.20999999999998</v>
      </c>
      <c r="AN425">
        <v>0</v>
      </c>
      <c r="AO425">
        <v>0</v>
      </c>
      <c r="AP425">
        <v>0</v>
      </c>
      <c r="AQ425">
        <v>0</v>
      </c>
      <c r="AR425">
        <v>0</v>
      </c>
      <c r="AS425">
        <v>0</v>
      </c>
      <c r="AT425">
        <v>0</v>
      </c>
      <c r="AU425">
        <v>0</v>
      </c>
      <c r="AV425">
        <v>0</v>
      </c>
    </row>
    <row r="426" spans="1:48">
      <c r="A426" t="s">
        <v>84</v>
      </c>
      <c r="B426">
        <v>1</v>
      </c>
      <c r="C426">
        <v>7098</v>
      </c>
      <c r="D426">
        <v>5</v>
      </c>
      <c r="E426" t="s">
        <v>467</v>
      </c>
      <c r="G426">
        <v>0</v>
      </c>
      <c r="H426">
        <v>0</v>
      </c>
      <c r="I426">
        <v>0</v>
      </c>
      <c r="J426">
        <v>0</v>
      </c>
      <c r="K426">
        <v>84.84</v>
      </c>
      <c r="L426">
        <v>0</v>
      </c>
      <c r="M426">
        <v>0</v>
      </c>
      <c r="N426">
        <v>0</v>
      </c>
      <c r="O426">
        <v>0</v>
      </c>
      <c r="P426">
        <v>0</v>
      </c>
      <c r="Q426">
        <v>0</v>
      </c>
      <c r="R426">
        <v>0</v>
      </c>
      <c r="S426">
        <v>0</v>
      </c>
      <c r="T426">
        <v>0</v>
      </c>
      <c r="U426">
        <v>0</v>
      </c>
      <c r="V426">
        <v>0</v>
      </c>
      <c r="W426">
        <v>0</v>
      </c>
      <c r="X426">
        <v>0</v>
      </c>
      <c r="Y426">
        <v>0</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row>
    <row r="427" spans="1:48">
      <c r="A427" t="s">
        <v>84</v>
      </c>
      <c r="B427">
        <v>1</v>
      </c>
      <c r="C427">
        <v>7099</v>
      </c>
      <c r="D427">
        <v>5</v>
      </c>
      <c r="E427" t="s">
        <v>468</v>
      </c>
      <c r="G427">
        <v>0</v>
      </c>
      <c r="H427">
        <v>0</v>
      </c>
      <c r="I427">
        <v>0</v>
      </c>
      <c r="J427">
        <v>0</v>
      </c>
      <c r="K427">
        <v>0</v>
      </c>
      <c r="L427">
        <v>0</v>
      </c>
      <c r="M427">
        <v>0</v>
      </c>
      <c r="N427">
        <v>0</v>
      </c>
      <c r="O427">
        <v>0</v>
      </c>
      <c r="P427">
        <v>0</v>
      </c>
      <c r="Q427">
        <v>500</v>
      </c>
      <c r="R427">
        <v>0</v>
      </c>
      <c r="S427">
        <v>0</v>
      </c>
      <c r="T427">
        <v>0</v>
      </c>
      <c r="U427">
        <v>0</v>
      </c>
      <c r="V427">
        <v>0</v>
      </c>
      <c r="W427">
        <v>0</v>
      </c>
      <c r="X427">
        <v>0</v>
      </c>
      <c r="Y427">
        <v>0</v>
      </c>
      <c r="Z427">
        <v>0</v>
      </c>
      <c r="AA427">
        <v>0</v>
      </c>
      <c r="AB427">
        <v>0</v>
      </c>
      <c r="AC427">
        <v>0</v>
      </c>
      <c r="AD427">
        <v>1835</v>
      </c>
      <c r="AE427">
        <v>0</v>
      </c>
      <c r="AF427">
        <v>0</v>
      </c>
      <c r="AG427">
        <v>322.7</v>
      </c>
      <c r="AH427">
        <v>0</v>
      </c>
      <c r="AI427">
        <v>0</v>
      </c>
      <c r="AJ427">
        <v>0</v>
      </c>
      <c r="AK427">
        <v>0</v>
      </c>
      <c r="AL427">
        <v>0</v>
      </c>
      <c r="AM427">
        <v>0</v>
      </c>
      <c r="AN427">
        <v>0</v>
      </c>
      <c r="AO427">
        <v>0</v>
      </c>
      <c r="AP427">
        <v>0</v>
      </c>
      <c r="AQ427">
        <v>0</v>
      </c>
      <c r="AR427">
        <v>0</v>
      </c>
      <c r="AS427">
        <v>0</v>
      </c>
      <c r="AT427">
        <v>0</v>
      </c>
      <c r="AU427">
        <v>0</v>
      </c>
      <c r="AV427">
        <v>0</v>
      </c>
    </row>
    <row r="428" spans="1:48">
      <c r="A428" t="s">
        <v>84</v>
      </c>
      <c r="B428">
        <v>1</v>
      </c>
      <c r="C428">
        <v>7100</v>
      </c>
      <c r="D428">
        <v>5</v>
      </c>
      <c r="E428" t="s">
        <v>469</v>
      </c>
      <c r="G428">
        <v>0</v>
      </c>
      <c r="H428">
        <v>0</v>
      </c>
      <c r="I428">
        <v>0</v>
      </c>
      <c r="J428">
        <v>0</v>
      </c>
      <c r="K428">
        <v>0</v>
      </c>
      <c r="L428">
        <v>0</v>
      </c>
      <c r="M428">
        <v>0</v>
      </c>
      <c r="N428">
        <v>0</v>
      </c>
      <c r="O428">
        <v>0</v>
      </c>
      <c r="P428">
        <v>0</v>
      </c>
      <c r="Q428">
        <v>0</v>
      </c>
      <c r="R428">
        <v>0</v>
      </c>
      <c r="S428">
        <v>0</v>
      </c>
      <c r="T428">
        <v>0</v>
      </c>
      <c r="U428">
        <v>0</v>
      </c>
      <c r="V428">
        <v>0</v>
      </c>
      <c r="W428">
        <v>0</v>
      </c>
      <c r="X428">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row>
    <row r="429" spans="1:48">
      <c r="A429" t="s">
        <v>84</v>
      </c>
      <c r="B429">
        <v>1</v>
      </c>
      <c r="C429">
        <v>7101</v>
      </c>
      <c r="D429">
        <v>5</v>
      </c>
      <c r="E429" t="s">
        <v>470</v>
      </c>
      <c r="G429">
        <v>0</v>
      </c>
      <c r="H429">
        <v>0</v>
      </c>
      <c r="I429">
        <v>0</v>
      </c>
      <c r="J429">
        <v>0</v>
      </c>
      <c r="K429">
        <v>0</v>
      </c>
      <c r="L429">
        <v>0</v>
      </c>
      <c r="M429">
        <v>0</v>
      </c>
      <c r="N429">
        <v>0</v>
      </c>
      <c r="O429">
        <v>0</v>
      </c>
      <c r="P429">
        <v>0</v>
      </c>
      <c r="Q429">
        <v>0</v>
      </c>
      <c r="R429">
        <v>0</v>
      </c>
      <c r="S429">
        <v>0</v>
      </c>
      <c r="T429">
        <v>0</v>
      </c>
      <c r="U429">
        <v>0</v>
      </c>
      <c r="V429">
        <v>0</v>
      </c>
      <c r="W429">
        <v>0</v>
      </c>
      <c r="X429">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row>
    <row r="430" spans="1:48">
      <c r="A430" t="s">
        <v>84</v>
      </c>
      <c r="B430">
        <v>1</v>
      </c>
      <c r="C430">
        <v>7102</v>
      </c>
      <c r="D430">
        <v>5</v>
      </c>
      <c r="E430" t="s">
        <v>471</v>
      </c>
      <c r="G430">
        <v>0</v>
      </c>
      <c r="H430">
        <v>0</v>
      </c>
      <c r="I430">
        <v>0</v>
      </c>
      <c r="J430">
        <v>0</v>
      </c>
      <c r="K430">
        <v>0</v>
      </c>
      <c r="L430">
        <v>0</v>
      </c>
      <c r="M430">
        <v>0</v>
      </c>
      <c r="N430">
        <v>0</v>
      </c>
      <c r="O430">
        <v>0</v>
      </c>
      <c r="P430">
        <v>0</v>
      </c>
      <c r="Q430">
        <v>0</v>
      </c>
      <c r="R430">
        <v>0</v>
      </c>
      <c r="S430">
        <v>0</v>
      </c>
      <c r="T430">
        <v>0</v>
      </c>
      <c r="U430">
        <v>0</v>
      </c>
      <c r="V430">
        <v>0</v>
      </c>
      <c r="W430">
        <v>0</v>
      </c>
      <c r="X430">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row>
    <row r="431" spans="1:48">
      <c r="A431" t="s">
        <v>84</v>
      </c>
      <c r="B431">
        <v>1</v>
      </c>
      <c r="C431">
        <v>7103</v>
      </c>
      <c r="D431">
        <v>5</v>
      </c>
      <c r="E431" t="s">
        <v>472</v>
      </c>
      <c r="G431">
        <v>0</v>
      </c>
      <c r="H431">
        <v>0</v>
      </c>
      <c r="I431">
        <v>0</v>
      </c>
      <c r="J431">
        <v>0</v>
      </c>
      <c r="K431">
        <v>0</v>
      </c>
      <c r="L431">
        <v>0</v>
      </c>
      <c r="M431">
        <v>0</v>
      </c>
      <c r="N431">
        <v>0</v>
      </c>
      <c r="O431">
        <v>0</v>
      </c>
      <c r="P431">
        <v>0</v>
      </c>
      <c r="Q431">
        <v>0</v>
      </c>
      <c r="R431">
        <v>0</v>
      </c>
      <c r="S431">
        <v>0</v>
      </c>
      <c r="T431">
        <v>0</v>
      </c>
      <c r="U431">
        <v>0</v>
      </c>
      <c r="V431">
        <v>0</v>
      </c>
      <c r="W431">
        <v>0</v>
      </c>
      <c r="X431">
        <v>0</v>
      </c>
      <c r="Y431">
        <v>0</v>
      </c>
      <c r="Z431">
        <v>0</v>
      </c>
      <c r="AA431">
        <v>0</v>
      </c>
      <c r="AB431">
        <v>20.64</v>
      </c>
      <c r="AC431">
        <v>0</v>
      </c>
      <c r="AD431">
        <v>0</v>
      </c>
      <c r="AE431">
        <v>0</v>
      </c>
      <c r="AF431">
        <v>151.51</v>
      </c>
      <c r="AG431">
        <v>0</v>
      </c>
      <c r="AH431">
        <v>0</v>
      </c>
      <c r="AI431">
        <v>0</v>
      </c>
      <c r="AJ431">
        <v>0</v>
      </c>
      <c r="AK431">
        <v>0</v>
      </c>
      <c r="AL431">
        <v>0</v>
      </c>
      <c r="AM431">
        <v>0</v>
      </c>
      <c r="AN431">
        <v>0</v>
      </c>
      <c r="AO431">
        <v>337.43</v>
      </c>
      <c r="AP431">
        <v>163.19999999999999</v>
      </c>
      <c r="AQ431">
        <v>0</v>
      </c>
      <c r="AR431">
        <v>0</v>
      </c>
      <c r="AS431">
        <v>0</v>
      </c>
      <c r="AT431">
        <v>0</v>
      </c>
      <c r="AU431">
        <v>0</v>
      </c>
      <c r="AV431">
        <v>0</v>
      </c>
    </row>
    <row r="432" spans="1:48">
      <c r="A432" t="s">
        <v>84</v>
      </c>
      <c r="B432">
        <v>1</v>
      </c>
      <c r="C432">
        <v>7104</v>
      </c>
      <c r="D432">
        <v>5</v>
      </c>
      <c r="E432" t="s">
        <v>473</v>
      </c>
      <c r="G432">
        <v>0</v>
      </c>
      <c r="H432">
        <v>0</v>
      </c>
      <c r="I432">
        <v>0</v>
      </c>
      <c r="J432">
        <v>0</v>
      </c>
      <c r="K432">
        <v>0</v>
      </c>
      <c r="L432">
        <v>0</v>
      </c>
      <c r="M432">
        <v>0</v>
      </c>
      <c r="N432">
        <v>0</v>
      </c>
      <c r="O432">
        <v>0</v>
      </c>
      <c r="P432">
        <v>0</v>
      </c>
      <c r="Q432">
        <v>0</v>
      </c>
      <c r="R432">
        <v>0</v>
      </c>
      <c r="S432">
        <v>0</v>
      </c>
      <c r="T432">
        <v>0</v>
      </c>
      <c r="U432">
        <v>0</v>
      </c>
      <c r="V432">
        <v>0</v>
      </c>
      <c r="W432">
        <v>0</v>
      </c>
      <c r="X432">
        <v>0</v>
      </c>
      <c r="Y432">
        <v>0</v>
      </c>
      <c r="Z432">
        <v>0</v>
      </c>
      <c r="AA432">
        <v>0</v>
      </c>
      <c r="AB432">
        <v>0</v>
      </c>
      <c r="AC432">
        <v>0</v>
      </c>
      <c r="AD432">
        <v>0</v>
      </c>
      <c r="AE432">
        <v>0</v>
      </c>
      <c r="AF432">
        <v>0</v>
      </c>
      <c r="AG432">
        <v>0</v>
      </c>
      <c r="AH432">
        <v>0</v>
      </c>
      <c r="AI432">
        <v>0</v>
      </c>
      <c r="AJ432">
        <v>0</v>
      </c>
      <c r="AK432">
        <v>0</v>
      </c>
      <c r="AL432">
        <v>0</v>
      </c>
      <c r="AM432">
        <v>0</v>
      </c>
      <c r="AN432">
        <v>0</v>
      </c>
      <c r="AO432">
        <v>0</v>
      </c>
      <c r="AP432">
        <v>0</v>
      </c>
      <c r="AQ432">
        <v>0</v>
      </c>
      <c r="AR432">
        <v>0</v>
      </c>
      <c r="AS432">
        <v>0</v>
      </c>
      <c r="AT432">
        <v>0</v>
      </c>
      <c r="AU432">
        <v>0</v>
      </c>
      <c r="AV432">
        <v>0</v>
      </c>
    </row>
    <row r="433" spans="1:48">
      <c r="A433" t="s">
        <v>84</v>
      </c>
      <c r="B433">
        <v>1</v>
      </c>
      <c r="C433">
        <v>7105</v>
      </c>
      <c r="D433">
        <v>5</v>
      </c>
      <c r="E433" t="s">
        <v>474</v>
      </c>
      <c r="G433">
        <v>0</v>
      </c>
      <c r="H433">
        <v>0</v>
      </c>
      <c r="I433">
        <v>0</v>
      </c>
      <c r="J433">
        <v>0</v>
      </c>
      <c r="K433">
        <v>0</v>
      </c>
      <c r="L433">
        <v>0</v>
      </c>
      <c r="M433">
        <v>0</v>
      </c>
      <c r="N433">
        <v>0</v>
      </c>
      <c r="O433">
        <v>0</v>
      </c>
      <c r="P433">
        <v>0</v>
      </c>
      <c r="Q433">
        <v>0</v>
      </c>
      <c r="R433">
        <v>0</v>
      </c>
      <c r="S433">
        <v>564.79</v>
      </c>
      <c r="T433">
        <v>0</v>
      </c>
      <c r="U433">
        <v>0</v>
      </c>
      <c r="V433">
        <v>0</v>
      </c>
      <c r="W433">
        <v>0</v>
      </c>
      <c r="X433">
        <v>0</v>
      </c>
      <c r="Y433">
        <v>0</v>
      </c>
      <c r="Z433">
        <v>200</v>
      </c>
      <c r="AA433">
        <v>0</v>
      </c>
      <c r="AB433">
        <v>0</v>
      </c>
      <c r="AC433">
        <v>0</v>
      </c>
      <c r="AD433">
        <v>890.6</v>
      </c>
      <c r="AE433">
        <v>0</v>
      </c>
      <c r="AF433">
        <v>510</v>
      </c>
      <c r="AG433">
        <v>82.18</v>
      </c>
      <c r="AH433">
        <v>0</v>
      </c>
      <c r="AI433">
        <v>0</v>
      </c>
      <c r="AJ433">
        <v>0</v>
      </c>
      <c r="AK433">
        <v>0</v>
      </c>
      <c r="AL433">
        <v>0</v>
      </c>
      <c r="AM433">
        <v>0</v>
      </c>
      <c r="AN433">
        <v>0</v>
      </c>
      <c r="AO433">
        <v>0</v>
      </c>
      <c r="AP433">
        <v>0</v>
      </c>
      <c r="AQ433">
        <v>0</v>
      </c>
      <c r="AR433">
        <v>0</v>
      </c>
      <c r="AS433">
        <v>0</v>
      </c>
      <c r="AT433">
        <v>0</v>
      </c>
      <c r="AU433">
        <v>0</v>
      </c>
      <c r="AV433">
        <v>0</v>
      </c>
    </row>
    <row r="434" spans="1:48">
      <c r="A434" t="s">
        <v>84</v>
      </c>
      <c r="B434">
        <v>1</v>
      </c>
      <c r="C434">
        <v>7106</v>
      </c>
      <c r="D434">
        <v>5</v>
      </c>
      <c r="E434" t="s">
        <v>475</v>
      </c>
      <c r="G434">
        <v>0</v>
      </c>
      <c r="H434">
        <v>0</v>
      </c>
      <c r="I434">
        <v>0</v>
      </c>
      <c r="J434">
        <v>0</v>
      </c>
      <c r="K434">
        <v>0</v>
      </c>
      <c r="L434">
        <v>0</v>
      </c>
      <c r="M434">
        <v>0</v>
      </c>
      <c r="N434">
        <v>0</v>
      </c>
      <c r="O434">
        <v>0</v>
      </c>
      <c r="P434">
        <v>0</v>
      </c>
      <c r="Q434">
        <v>0</v>
      </c>
      <c r="R434">
        <v>0</v>
      </c>
      <c r="S434">
        <v>0</v>
      </c>
      <c r="T434">
        <v>0</v>
      </c>
      <c r="U434">
        <v>0</v>
      </c>
      <c r="V434">
        <v>0</v>
      </c>
      <c r="W434">
        <v>0</v>
      </c>
      <c r="X434">
        <v>0</v>
      </c>
      <c r="Y434">
        <v>0</v>
      </c>
      <c r="Z434">
        <v>0</v>
      </c>
      <c r="AA434">
        <v>0</v>
      </c>
      <c r="AB434">
        <v>0</v>
      </c>
      <c r="AC434">
        <v>0</v>
      </c>
      <c r="AD434">
        <v>0</v>
      </c>
      <c r="AE434">
        <v>0</v>
      </c>
      <c r="AF434">
        <v>0</v>
      </c>
      <c r="AG434">
        <v>0</v>
      </c>
      <c r="AH434">
        <v>0</v>
      </c>
      <c r="AI434">
        <v>0</v>
      </c>
      <c r="AJ434">
        <v>0</v>
      </c>
      <c r="AK434">
        <v>0</v>
      </c>
      <c r="AL434">
        <v>0</v>
      </c>
      <c r="AM434">
        <v>0</v>
      </c>
      <c r="AN434">
        <v>0</v>
      </c>
      <c r="AO434">
        <v>0</v>
      </c>
      <c r="AP434">
        <v>0</v>
      </c>
      <c r="AQ434">
        <v>0</v>
      </c>
      <c r="AR434">
        <v>0</v>
      </c>
      <c r="AS434">
        <v>0</v>
      </c>
      <c r="AT434">
        <v>0</v>
      </c>
      <c r="AU434">
        <v>0</v>
      </c>
      <c r="AV434">
        <v>0</v>
      </c>
    </row>
    <row r="435" spans="1:48">
      <c r="A435" t="s">
        <v>84</v>
      </c>
      <c r="B435">
        <v>1</v>
      </c>
      <c r="C435">
        <v>7107</v>
      </c>
      <c r="D435">
        <v>5</v>
      </c>
      <c r="E435" t="s">
        <v>476</v>
      </c>
      <c r="G435">
        <v>0</v>
      </c>
      <c r="H435">
        <v>0</v>
      </c>
      <c r="I435">
        <v>0</v>
      </c>
      <c r="J435">
        <v>0</v>
      </c>
      <c r="K435">
        <v>0</v>
      </c>
      <c r="L435">
        <v>0</v>
      </c>
      <c r="M435">
        <v>0</v>
      </c>
      <c r="N435">
        <v>0</v>
      </c>
      <c r="O435">
        <v>0</v>
      </c>
      <c r="P435">
        <v>0</v>
      </c>
      <c r="Q435">
        <v>450</v>
      </c>
      <c r="R435">
        <v>0</v>
      </c>
      <c r="S435">
        <v>0</v>
      </c>
      <c r="T435">
        <v>0</v>
      </c>
      <c r="U435">
        <v>0</v>
      </c>
      <c r="V435">
        <v>0</v>
      </c>
      <c r="W435">
        <v>0</v>
      </c>
      <c r="X435">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0</v>
      </c>
      <c r="AR435">
        <v>0</v>
      </c>
      <c r="AS435">
        <v>0</v>
      </c>
      <c r="AT435">
        <v>0</v>
      </c>
      <c r="AU435">
        <v>0</v>
      </c>
      <c r="AV435">
        <v>0</v>
      </c>
    </row>
    <row r="436" spans="1:48">
      <c r="A436" t="s">
        <v>84</v>
      </c>
      <c r="B436">
        <v>1</v>
      </c>
      <c r="C436">
        <v>7108</v>
      </c>
      <c r="D436">
        <v>5</v>
      </c>
      <c r="E436" t="s">
        <v>477</v>
      </c>
      <c r="G436">
        <v>0</v>
      </c>
      <c r="H436">
        <v>0</v>
      </c>
      <c r="I436">
        <v>0</v>
      </c>
      <c r="J436">
        <v>0</v>
      </c>
      <c r="K436">
        <v>0</v>
      </c>
      <c r="L436">
        <v>0</v>
      </c>
      <c r="M436">
        <v>0</v>
      </c>
      <c r="N436">
        <v>0</v>
      </c>
      <c r="O436">
        <v>0</v>
      </c>
      <c r="P436">
        <v>0</v>
      </c>
      <c r="Q436">
        <v>0</v>
      </c>
      <c r="R436">
        <v>120.26</v>
      </c>
      <c r="S436">
        <v>0</v>
      </c>
      <c r="T436">
        <v>0</v>
      </c>
      <c r="U436">
        <v>0</v>
      </c>
      <c r="V436">
        <v>0</v>
      </c>
      <c r="W436">
        <v>0</v>
      </c>
      <c r="X436">
        <v>0</v>
      </c>
      <c r="Y436">
        <v>0</v>
      </c>
      <c r="Z436">
        <v>0</v>
      </c>
      <c r="AA436">
        <v>35.39</v>
      </c>
      <c r="AB436">
        <v>0</v>
      </c>
      <c r="AC436">
        <v>0</v>
      </c>
      <c r="AD436">
        <v>0</v>
      </c>
      <c r="AE436">
        <v>0</v>
      </c>
      <c r="AF436">
        <v>0</v>
      </c>
      <c r="AG436">
        <v>0</v>
      </c>
      <c r="AH436">
        <v>0</v>
      </c>
      <c r="AI436">
        <v>0</v>
      </c>
      <c r="AJ436">
        <v>0</v>
      </c>
      <c r="AK436">
        <v>0</v>
      </c>
      <c r="AL436">
        <v>0</v>
      </c>
      <c r="AM436">
        <v>0</v>
      </c>
      <c r="AN436">
        <v>0</v>
      </c>
      <c r="AO436">
        <v>0</v>
      </c>
      <c r="AP436">
        <v>0</v>
      </c>
      <c r="AQ436">
        <v>0</v>
      </c>
      <c r="AR436">
        <v>0</v>
      </c>
      <c r="AS436">
        <v>0</v>
      </c>
      <c r="AT436">
        <v>0</v>
      </c>
      <c r="AU436">
        <v>0</v>
      </c>
      <c r="AV436">
        <v>0</v>
      </c>
    </row>
    <row r="437" spans="1:48">
      <c r="A437" t="s">
        <v>84</v>
      </c>
      <c r="B437">
        <v>1</v>
      </c>
      <c r="C437">
        <v>7109</v>
      </c>
      <c r="D437">
        <v>5</v>
      </c>
      <c r="E437" t="s">
        <v>478</v>
      </c>
      <c r="G437">
        <v>0</v>
      </c>
      <c r="H437">
        <v>0</v>
      </c>
      <c r="I437">
        <v>0</v>
      </c>
      <c r="J437">
        <v>0</v>
      </c>
      <c r="K437">
        <v>0</v>
      </c>
      <c r="L437">
        <v>0</v>
      </c>
      <c r="M437">
        <v>0</v>
      </c>
      <c r="N437">
        <v>0</v>
      </c>
      <c r="O437">
        <v>0</v>
      </c>
      <c r="P437">
        <v>0</v>
      </c>
      <c r="Q437">
        <v>0</v>
      </c>
      <c r="R437">
        <v>376.95</v>
      </c>
      <c r="S437">
        <v>0</v>
      </c>
      <c r="T437">
        <v>0</v>
      </c>
      <c r="U437">
        <v>0</v>
      </c>
      <c r="V437">
        <v>0</v>
      </c>
      <c r="W437">
        <v>0</v>
      </c>
      <c r="X437">
        <v>0</v>
      </c>
      <c r="Y437">
        <v>0</v>
      </c>
      <c r="Z437">
        <v>0</v>
      </c>
      <c r="AA437">
        <v>0</v>
      </c>
      <c r="AB437">
        <v>0</v>
      </c>
      <c r="AC437">
        <v>0</v>
      </c>
      <c r="AD437">
        <v>0</v>
      </c>
      <c r="AE437">
        <v>0</v>
      </c>
      <c r="AF437">
        <v>0</v>
      </c>
      <c r="AG437">
        <v>0</v>
      </c>
      <c r="AH437">
        <v>0</v>
      </c>
      <c r="AI437">
        <v>0</v>
      </c>
      <c r="AJ437">
        <v>0</v>
      </c>
      <c r="AK437">
        <v>0</v>
      </c>
      <c r="AL437">
        <v>0</v>
      </c>
      <c r="AM437">
        <v>0</v>
      </c>
      <c r="AN437">
        <v>0</v>
      </c>
      <c r="AO437">
        <v>0</v>
      </c>
      <c r="AP437">
        <v>0</v>
      </c>
      <c r="AQ437">
        <v>0</v>
      </c>
      <c r="AR437">
        <v>0</v>
      </c>
      <c r="AS437">
        <v>0</v>
      </c>
      <c r="AT437">
        <v>0</v>
      </c>
      <c r="AU437">
        <v>0</v>
      </c>
      <c r="AV437">
        <v>0</v>
      </c>
    </row>
    <row r="438" spans="1:48">
      <c r="A438" t="s">
        <v>84</v>
      </c>
      <c r="B438">
        <v>1</v>
      </c>
      <c r="C438">
        <v>7110</v>
      </c>
      <c r="D438">
        <v>5</v>
      </c>
      <c r="E438" t="s">
        <v>606</v>
      </c>
      <c r="G438">
        <v>0</v>
      </c>
      <c r="H438">
        <v>0</v>
      </c>
      <c r="I438">
        <v>0</v>
      </c>
      <c r="J438">
        <v>0</v>
      </c>
      <c r="K438">
        <v>0</v>
      </c>
      <c r="L438">
        <v>0</v>
      </c>
      <c r="M438">
        <v>0</v>
      </c>
      <c r="N438">
        <v>0</v>
      </c>
      <c r="O438">
        <v>0</v>
      </c>
      <c r="P438">
        <v>0</v>
      </c>
      <c r="Q438">
        <v>0</v>
      </c>
      <c r="R438">
        <v>0</v>
      </c>
      <c r="S438">
        <v>248.35</v>
      </c>
      <c r="T438">
        <v>0</v>
      </c>
      <c r="U438">
        <v>0</v>
      </c>
      <c r="V438">
        <v>0</v>
      </c>
      <c r="W438">
        <v>0</v>
      </c>
      <c r="X438">
        <v>0</v>
      </c>
      <c r="Y438">
        <v>0</v>
      </c>
      <c r="Z438">
        <v>0</v>
      </c>
      <c r="AA438">
        <v>240.27</v>
      </c>
      <c r="AB438">
        <v>0</v>
      </c>
      <c r="AC438">
        <v>0</v>
      </c>
      <c r="AD438">
        <v>1030.18</v>
      </c>
      <c r="AE438">
        <v>0</v>
      </c>
      <c r="AF438">
        <v>0</v>
      </c>
      <c r="AG438">
        <v>0</v>
      </c>
      <c r="AH438">
        <v>0</v>
      </c>
      <c r="AI438">
        <v>0</v>
      </c>
      <c r="AJ438">
        <v>0</v>
      </c>
      <c r="AK438">
        <v>0</v>
      </c>
      <c r="AL438">
        <v>0</v>
      </c>
      <c r="AM438">
        <v>0</v>
      </c>
      <c r="AN438">
        <v>0</v>
      </c>
      <c r="AO438">
        <v>0</v>
      </c>
      <c r="AP438">
        <v>0</v>
      </c>
      <c r="AQ438">
        <v>0</v>
      </c>
      <c r="AR438">
        <v>0</v>
      </c>
      <c r="AS438">
        <v>0</v>
      </c>
      <c r="AT438">
        <v>0</v>
      </c>
      <c r="AU438">
        <v>0</v>
      </c>
      <c r="AV438">
        <v>0</v>
      </c>
    </row>
    <row r="439" spans="1:48">
      <c r="A439" t="s">
        <v>84</v>
      </c>
      <c r="B439">
        <v>1</v>
      </c>
      <c r="C439">
        <v>7111</v>
      </c>
      <c r="D439">
        <v>5</v>
      </c>
      <c r="G439">
        <v>0</v>
      </c>
      <c r="H439">
        <v>0</v>
      </c>
      <c r="I439">
        <v>0</v>
      </c>
      <c r="J439">
        <v>0</v>
      </c>
      <c r="K439">
        <v>0</v>
      </c>
      <c r="L439">
        <v>0</v>
      </c>
      <c r="M439">
        <v>0</v>
      </c>
      <c r="N439">
        <v>0</v>
      </c>
      <c r="O439">
        <v>0</v>
      </c>
      <c r="P439">
        <v>0</v>
      </c>
      <c r="Q439">
        <v>0</v>
      </c>
      <c r="R439">
        <v>0</v>
      </c>
      <c r="S439">
        <v>0</v>
      </c>
      <c r="T439">
        <v>0</v>
      </c>
      <c r="U439">
        <v>0</v>
      </c>
      <c r="V439">
        <v>0</v>
      </c>
      <c r="W439">
        <v>0</v>
      </c>
      <c r="X439">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row>
    <row r="440" spans="1:48">
      <c r="A440" t="s">
        <v>84</v>
      </c>
      <c r="B440">
        <v>1</v>
      </c>
      <c r="C440">
        <v>7112</v>
      </c>
      <c r="D440">
        <v>5</v>
      </c>
      <c r="E440" t="s">
        <v>585</v>
      </c>
      <c r="G440">
        <v>0</v>
      </c>
      <c r="H440">
        <v>0</v>
      </c>
      <c r="I440">
        <v>0</v>
      </c>
      <c r="J440">
        <v>0</v>
      </c>
      <c r="K440">
        <v>0</v>
      </c>
      <c r="L440">
        <v>0</v>
      </c>
      <c r="M440">
        <v>0</v>
      </c>
      <c r="N440">
        <v>0</v>
      </c>
      <c r="O440">
        <v>0</v>
      </c>
      <c r="P440">
        <v>0</v>
      </c>
      <c r="Q440">
        <v>0</v>
      </c>
      <c r="R440">
        <v>0</v>
      </c>
      <c r="S440">
        <v>525.4</v>
      </c>
      <c r="T440">
        <v>0</v>
      </c>
      <c r="U440">
        <v>0</v>
      </c>
      <c r="V440">
        <v>78</v>
      </c>
      <c r="W440">
        <v>0</v>
      </c>
      <c r="X440">
        <v>0</v>
      </c>
      <c r="Y440">
        <v>0</v>
      </c>
      <c r="Z440">
        <v>0</v>
      </c>
      <c r="AA440">
        <v>0</v>
      </c>
      <c r="AB440">
        <v>0</v>
      </c>
      <c r="AC440">
        <v>0</v>
      </c>
      <c r="AD440">
        <v>0</v>
      </c>
      <c r="AE440">
        <v>0</v>
      </c>
      <c r="AF440">
        <v>0</v>
      </c>
      <c r="AG440">
        <v>249.81</v>
      </c>
      <c r="AH440">
        <v>0</v>
      </c>
      <c r="AI440">
        <v>0</v>
      </c>
      <c r="AJ440">
        <v>0</v>
      </c>
      <c r="AK440">
        <v>0</v>
      </c>
      <c r="AL440">
        <v>0</v>
      </c>
      <c r="AM440">
        <v>0</v>
      </c>
      <c r="AN440">
        <v>0</v>
      </c>
      <c r="AO440">
        <v>0</v>
      </c>
      <c r="AP440">
        <v>0</v>
      </c>
      <c r="AQ440">
        <v>0</v>
      </c>
      <c r="AR440">
        <v>0</v>
      </c>
      <c r="AS440">
        <v>0</v>
      </c>
      <c r="AT440">
        <v>0</v>
      </c>
      <c r="AU440">
        <v>0</v>
      </c>
      <c r="AV440">
        <v>0</v>
      </c>
    </row>
    <row r="441" spans="1:48">
      <c r="A441" t="s">
        <v>84</v>
      </c>
      <c r="B441">
        <v>1</v>
      </c>
      <c r="C441">
        <v>7113</v>
      </c>
      <c r="D441">
        <v>5</v>
      </c>
      <c r="E441" t="s">
        <v>586</v>
      </c>
      <c r="G441">
        <v>0</v>
      </c>
      <c r="H441">
        <v>0</v>
      </c>
      <c r="I441">
        <v>0</v>
      </c>
      <c r="J441">
        <v>0</v>
      </c>
      <c r="K441">
        <v>0</v>
      </c>
      <c r="L441">
        <v>0</v>
      </c>
      <c r="M441">
        <v>0</v>
      </c>
      <c r="N441">
        <v>0</v>
      </c>
      <c r="O441">
        <v>0</v>
      </c>
      <c r="P441">
        <v>0</v>
      </c>
      <c r="Q441">
        <v>0</v>
      </c>
      <c r="R441">
        <v>0</v>
      </c>
      <c r="S441">
        <v>531.66</v>
      </c>
      <c r="T441">
        <v>0</v>
      </c>
      <c r="U441">
        <v>0</v>
      </c>
      <c r="V441">
        <v>0</v>
      </c>
      <c r="W441">
        <v>0</v>
      </c>
      <c r="X441">
        <v>0</v>
      </c>
      <c r="Y441">
        <v>0</v>
      </c>
      <c r="Z441">
        <v>0</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c r="AU441">
        <v>0</v>
      </c>
      <c r="AV441">
        <v>0</v>
      </c>
    </row>
    <row r="442" spans="1:48">
      <c r="A442" t="s">
        <v>84</v>
      </c>
      <c r="B442">
        <v>1</v>
      </c>
      <c r="C442">
        <v>7114</v>
      </c>
      <c r="D442">
        <v>5</v>
      </c>
      <c r="E442" t="s">
        <v>597</v>
      </c>
      <c r="G442">
        <v>0</v>
      </c>
      <c r="H442">
        <v>0</v>
      </c>
      <c r="I442">
        <v>0</v>
      </c>
      <c r="J442">
        <v>0</v>
      </c>
      <c r="K442">
        <v>0</v>
      </c>
      <c r="L442">
        <v>0</v>
      </c>
      <c r="M442">
        <v>0</v>
      </c>
      <c r="N442">
        <v>0</v>
      </c>
      <c r="O442">
        <v>0</v>
      </c>
      <c r="P442">
        <v>0</v>
      </c>
      <c r="Q442">
        <v>0</v>
      </c>
      <c r="R442">
        <v>0</v>
      </c>
      <c r="S442">
        <v>0</v>
      </c>
      <c r="T442">
        <v>0</v>
      </c>
      <c r="U442">
        <v>0</v>
      </c>
      <c r="V442">
        <v>0</v>
      </c>
      <c r="W442">
        <v>0</v>
      </c>
      <c r="X442">
        <v>0</v>
      </c>
      <c r="Y442">
        <v>0</v>
      </c>
      <c r="Z442">
        <v>86</v>
      </c>
      <c r="AA442">
        <v>2889.7</v>
      </c>
      <c r="AB442">
        <v>0</v>
      </c>
      <c r="AC442">
        <v>0</v>
      </c>
      <c r="AD442">
        <v>86</v>
      </c>
      <c r="AE442">
        <v>0</v>
      </c>
      <c r="AF442">
        <v>86</v>
      </c>
      <c r="AG442">
        <v>0</v>
      </c>
      <c r="AH442">
        <v>0</v>
      </c>
      <c r="AI442">
        <v>0</v>
      </c>
      <c r="AJ442">
        <v>0</v>
      </c>
      <c r="AK442">
        <v>0</v>
      </c>
      <c r="AL442">
        <v>0</v>
      </c>
      <c r="AM442">
        <v>89</v>
      </c>
      <c r="AN442">
        <v>321.93</v>
      </c>
      <c r="AO442">
        <v>0</v>
      </c>
      <c r="AP442">
        <v>0</v>
      </c>
      <c r="AQ442">
        <v>0</v>
      </c>
      <c r="AR442">
        <v>0</v>
      </c>
      <c r="AS442">
        <v>0</v>
      </c>
      <c r="AT442">
        <v>0</v>
      </c>
      <c r="AU442">
        <v>0</v>
      </c>
      <c r="AV442">
        <v>0</v>
      </c>
    </row>
    <row r="443" spans="1:48">
      <c r="A443" t="s">
        <v>84</v>
      </c>
      <c r="B443">
        <v>1</v>
      </c>
      <c r="C443">
        <v>7115</v>
      </c>
      <c r="D443">
        <v>5</v>
      </c>
      <c r="E443" t="s">
        <v>598</v>
      </c>
      <c r="G443">
        <v>0</v>
      </c>
      <c r="H443">
        <v>0</v>
      </c>
      <c r="I443">
        <v>0</v>
      </c>
      <c r="J443">
        <v>0</v>
      </c>
      <c r="K443">
        <v>0</v>
      </c>
      <c r="L443">
        <v>0</v>
      </c>
      <c r="M443">
        <v>0</v>
      </c>
      <c r="N443">
        <v>0</v>
      </c>
      <c r="O443">
        <v>0</v>
      </c>
      <c r="P443">
        <v>0</v>
      </c>
      <c r="Q443">
        <v>0</v>
      </c>
      <c r="R443">
        <v>0</v>
      </c>
      <c r="S443">
        <v>0</v>
      </c>
      <c r="T443">
        <v>0</v>
      </c>
      <c r="U443">
        <v>0</v>
      </c>
      <c r="V443">
        <v>0</v>
      </c>
      <c r="W443">
        <v>0</v>
      </c>
      <c r="X443">
        <v>0</v>
      </c>
      <c r="Y443">
        <v>0</v>
      </c>
      <c r="Z443">
        <v>13.8</v>
      </c>
      <c r="AA443">
        <v>7.14</v>
      </c>
      <c r="AB443">
        <v>0</v>
      </c>
      <c r="AC443">
        <v>36.770000000000003</v>
      </c>
      <c r="AD443">
        <v>315.12</v>
      </c>
      <c r="AE443">
        <v>16.399999999999999</v>
      </c>
      <c r="AF443">
        <v>0</v>
      </c>
      <c r="AG443">
        <v>287.98</v>
      </c>
      <c r="AH443">
        <v>0</v>
      </c>
      <c r="AI443">
        <v>0</v>
      </c>
      <c r="AJ443">
        <v>0</v>
      </c>
      <c r="AK443">
        <v>0</v>
      </c>
      <c r="AL443">
        <v>0</v>
      </c>
      <c r="AM443">
        <v>0</v>
      </c>
      <c r="AN443">
        <v>0</v>
      </c>
      <c r="AO443">
        <v>0</v>
      </c>
      <c r="AP443">
        <v>91</v>
      </c>
      <c r="AQ443">
        <v>0</v>
      </c>
      <c r="AR443">
        <v>0</v>
      </c>
      <c r="AS443">
        <v>0</v>
      </c>
      <c r="AT443">
        <v>0</v>
      </c>
      <c r="AU443">
        <v>0</v>
      </c>
      <c r="AV443">
        <v>0</v>
      </c>
    </row>
    <row r="444" spans="1:48">
      <c r="A444" t="s">
        <v>84</v>
      </c>
      <c r="B444">
        <v>1</v>
      </c>
      <c r="C444">
        <v>7116</v>
      </c>
      <c r="D444">
        <v>5</v>
      </c>
      <c r="E444" t="s">
        <v>599</v>
      </c>
      <c r="G444">
        <v>0</v>
      </c>
      <c r="H444">
        <v>0</v>
      </c>
      <c r="I444">
        <v>0</v>
      </c>
      <c r="J444">
        <v>0</v>
      </c>
      <c r="K444">
        <v>0</v>
      </c>
      <c r="L444">
        <v>0</v>
      </c>
      <c r="M444">
        <v>0</v>
      </c>
      <c r="N444">
        <v>0</v>
      </c>
      <c r="O444">
        <v>0</v>
      </c>
      <c r="P444">
        <v>0</v>
      </c>
      <c r="Q444">
        <v>0</v>
      </c>
      <c r="R444">
        <v>0</v>
      </c>
      <c r="S444">
        <v>0</v>
      </c>
      <c r="T444">
        <v>0</v>
      </c>
      <c r="U444">
        <v>0</v>
      </c>
      <c r="V444">
        <v>0</v>
      </c>
      <c r="W444">
        <v>0</v>
      </c>
      <c r="X444">
        <v>0</v>
      </c>
      <c r="Y444">
        <v>0</v>
      </c>
      <c r="Z444">
        <v>0</v>
      </c>
      <c r="AA444">
        <v>0</v>
      </c>
      <c r="AB444">
        <v>0</v>
      </c>
      <c r="AC444">
        <v>0</v>
      </c>
      <c r="AD444">
        <v>965.79</v>
      </c>
      <c r="AE444">
        <v>0</v>
      </c>
      <c r="AF444">
        <v>0</v>
      </c>
      <c r="AG444">
        <v>0</v>
      </c>
      <c r="AH444">
        <v>0</v>
      </c>
      <c r="AI444">
        <v>0</v>
      </c>
      <c r="AJ444">
        <v>0</v>
      </c>
      <c r="AK444">
        <v>0</v>
      </c>
      <c r="AL444">
        <v>0</v>
      </c>
      <c r="AM444">
        <v>33</v>
      </c>
      <c r="AN444">
        <v>0</v>
      </c>
      <c r="AO444">
        <v>413.59</v>
      </c>
      <c r="AP444">
        <v>0</v>
      </c>
      <c r="AQ444">
        <v>0</v>
      </c>
      <c r="AR444">
        <v>0</v>
      </c>
      <c r="AS444">
        <v>0</v>
      </c>
      <c r="AT444">
        <v>0</v>
      </c>
      <c r="AU444">
        <v>0</v>
      </c>
      <c r="AV444">
        <v>0</v>
      </c>
    </row>
    <row r="445" spans="1:48">
      <c r="A445" t="s">
        <v>84</v>
      </c>
      <c r="B445">
        <v>1</v>
      </c>
      <c r="C445">
        <v>7117</v>
      </c>
      <c r="D445">
        <v>5</v>
      </c>
      <c r="E445" t="s">
        <v>601</v>
      </c>
      <c r="G445">
        <v>0</v>
      </c>
      <c r="H445">
        <v>0</v>
      </c>
      <c r="I445">
        <v>0</v>
      </c>
      <c r="J445">
        <v>0</v>
      </c>
      <c r="K445">
        <v>0</v>
      </c>
      <c r="L445">
        <v>0</v>
      </c>
      <c r="M445">
        <v>0</v>
      </c>
      <c r="N445">
        <v>0</v>
      </c>
      <c r="O445">
        <v>0</v>
      </c>
      <c r="P445">
        <v>0</v>
      </c>
      <c r="Q445">
        <v>0</v>
      </c>
      <c r="R445">
        <v>0</v>
      </c>
      <c r="S445">
        <v>0</v>
      </c>
      <c r="T445">
        <v>0</v>
      </c>
      <c r="U445">
        <v>0</v>
      </c>
      <c r="V445">
        <v>0</v>
      </c>
      <c r="W445">
        <v>0</v>
      </c>
      <c r="X445">
        <v>0</v>
      </c>
      <c r="Y445">
        <v>0</v>
      </c>
      <c r="Z445">
        <v>0</v>
      </c>
      <c r="AA445">
        <v>0</v>
      </c>
      <c r="AB445">
        <v>219.38</v>
      </c>
      <c r="AC445">
        <v>0</v>
      </c>
      <c r="AD445">
        <v>0</v>
      </c>
      <c r="AE445">
        <v>0</v>
      </c>
      <c r="AF445">
        <v>-2560</v>
      </c>
      <c r="AG445">
        <v>1910.04</v>
      </c>
      <c r="AH445">
        <v>0</v>
      </c>
      <c r="AI445">
        <v>0</v>
      </c>
      <c r="AJ445">
        <v>0</v>
      </c>
      <c r="AK445">
        <v>0</v>
      </c>
      <c r="AL445">
        <v>0</v>
      </c>
      <c r="AM445">
        <v>198.37</v>
      </c>
      <c r="AN445">
        <v>4744.41</v>
      </c>
      <c r="AO445">
        <v>3070.38</v>
      </c>
      <c r="AP445">
        <v>315</v>
      </c>
      <c r="AQ445">
        <v>0</v>
      </c>
      <c r="AR445">
        <v>0</v>
      </c>
      <c r="AS445">
        <v>0</v>
      </c>
      <c r="AT445">
        <v>0</v>
      </c>
      <c r="AU445">
        <v>0</v>
      </c>
      <c r="AV445">
        <v>0</v>
      </c>
    </row>
    <row r="446" spans="1:48">
      <c r="A446" t="s">
        <v>84</v>
      </c>
      <c r="B446">
        <v>1</v>
      </c>
      <c r="C446">
        <v>7118</v>
      </c>
      <c r="D446">
        <v>5</v>
      </c>
      <c r="E446" t="s">
        <v>602</v>
      </c>
      <c r="G446">
        <v>0</v>
      </c>
      <c r="H446">
        <v>0</v>
      </c>
      <c r="I446">
        <v>0</v>
      </c>
      <c r="J446">
        <v>0</v>
      </c>
      <c r="K446">
        <v>0</v>
      </c>
      <c r="L446">
        <v>0</v>
      </c>
      <c r="M446">
        <v>0</v>
      </c>
      <c r="N446">
        <v>0</v>
      </c>
      <c r="O446">
        <v>0</v>
      </c>
      <c r="P446">
        <v>0</v>
      </c>
      <c r="Q446">
        <v>0</v>
      </c>
      <c r="R446">
        <v>0</v>
      </c>
      <c r="S446">
        <v>0</v>
      </c>
      <c r="T446">
        <v>0</v>
      </c>
      <c r="U446">
        <v>0</v>
      </c>
      <c r="V446">
        <v>0</v>
      </c>
      <c r="W446">
        <v>0</v>
      </c>
      <c r="X446">
        <v>0</v>
      </c>
      <c r="Y446">
        <v>0</v>
      </c>
      <c r="Z446">
        <v>0</v>
      </c>
      <c r="AA446">
        <v>0</v>
      </c>
      <c r="AB446">
        <v>0</v>
      </c>
      <c r="AC446">
        <v>327.68</v>
      </c>
      <c r="AD446">
        <v>0</v>
      </c>
      <c r="AE446">
        <v>0</v>
      </c>
      <c r="AF446">
        <v>0</v>
      </c>
      <c r="AG446">
        <v>0</v>
      </c>
      <c r="AH446">
        <v>0</v>
      </c>
      <c r="AI446">
        <v>0</v>
      </c>
      <c r="AJ446">
        <v>0</v>
      </c>
      <c r="AK446">
        <v>0</v>
      </c>
      <c r="AL446">
        <v>0</v>
      </c>
      <c r="AM446">
        <v>0</v>
      </c>
      <c r="AN446">
        <v>0</v>
      </c>
      <c r="AO446">
        <v>0</v>
      </c>
      <c r="AP446">
        <v>0</v>
      </c>
      <c r="AQ446">
        <v>0</v>
      </c>
      <c r="AR446">
        <v>0</v>
      </c>
      <c r="AS446">
        <v>0</v>
      </c>
      <c r="AT446">
        <v>0</v>
      </c>
      <c r="AU446">
        <v>0</v>
      </c>
      <c r="AV446">
        <v>0</v>
      </c>
    </row>
    <row r="447" spans="1:48">
      <c r="A447" t="s">
        <v>84</v>
      </c>
      <c r="B447">
        <v>1</v>
      </c>
      <c r="C447">
        <v>7119</v>
      </c>
      <c r="D447">
        <v>5</v>
      </c>
      <c r="E447" t="s">
        <v>603</v>
      </c>
      <c r="G447">
        <v>0</v>
      </c>
      <c r="H447">
        <v>0</v>
      </c>
      <c r="I447">
        <v>0</v>
      </c>
      <c r="J447">
        <v>0</v>
      </c>
      <c r="K447">
        <v>0</v>
      </c>
      <c r="L447">
        <v>0</v>
      </c>
      <c r="M447">
        <v>0</v>
      </c>
      <c r="N447">
        <v>0</v>
      </c>
      <c r="O447">
        <v>0</v>
      </c>
      <c r="P447">
        <v>0</v>
      </c>
      <c r="Q447">
        <v>0</v>
      </c>
      <c r="R447">
        <v>0</v>
      </c>
      <c r="S447">
        <v>0</v>
      </c>
      <c r="T447">
        <v>0</v>
      </c>
      <c r="U447">
        <v>0</v>
      </c>
      <c r="V447">
        <v>0</v>
      </c>
      <c r="W447">
        <v>0</v>
      </c>
      <c r="X447">
        <v>0</v>
      </c>
      <c r="Y447">
        <v>0</v>
      </c>
      <c r="Z447">
        <v>0</v>
      </c>
      <c r="AA447">
        <v>0</v>
      </c>
      <c r="AB447">
        <v>0</v>
      </c>
      <c r="AC447">
        <v>325.8</v>
      </c>
      <c r="AD447">
        <v>474.28</v>
      </c>
      <c r="AE447">
        <v>0</v>
      </c>
      <c r="AF447">
        <v>0</v>
      </c>
      <c r="AG447">
        <v>0</v>
      </c>
      <c r="AH447">
        <v>0</v>
      </c>
      <c r="AI447">
        <v>0</v>
      </c>
      <c r="AJ447">
        <v>0</v>
      </c>
      <c r="AK447">
        <v>0</v>
      </c>
      <c r="AL447">
        <v>0</v>
      </c>
      <c r="AM447">
        <v>0</v>
      </c>
      <c r="AN447">
        <v>0</v>
      </c>
      <c r="AO447">
        <v>0</v>
      </c>
      <c r="AP447">
        <v>0</v>
      </c>
      <c r="AQ447">
        <v>0</v>
      </c>
      <c r="AR447">
        <v>0</v>
      </c>
      <c r="AS447">
        <v>0</v>
      </c>
      <c r="AT447">
        <v>0</v>
      </c>
      <c r="AU447">
        <v>0</v>
      </c>
      <c r="AV447">
        <v>0</v>
      </c>
    </row>
    <row r="448" spans="1:48">
      <c r="A448" t="s">
        <v>84</v>
      </c>
      <c r="B448">
        <v>1</v>
      </c>
      <c r="C448">
        <v>7120</v>
      </c>
      <c r="D448">
        <v>5</v>
      </c>
      <c r="E448" t="s">
        <v>610</v>
      </c>
      <c r="G448">
        <v>0</v>
      </c>
      <c r="H448">
        <v>0</v>
      </c>
      <c r="I448">
        <v>0</v>
      </c>
      <c r="J448">
        <v>0</v>
      </c>
      <c r="K448">
        <v>0</v>
      </c>
      <c r="L448">
        <v>0</v>
      </c>
      <c r="M448">
        <v>0</v>
      </c>
      <c r="N448">
        <v>0</v>
      </c>
      <c r="O448">
        <v>0</v>
      </c>
      <c r="P448">
        <v>0</v>
      </c>
      <c r="Q448">
        <v>0</v>
      </c>
      <c r="R448">
        <v>0</v>
      </c>
      <c r="S448">
        <v>0</v>
      </c>
      <c r="T448">
        <v>0</v>
      </c>
      <c r="U448">
        <v>0</v>
      </c>
      <c r="V448">
        <v>0</v>
      </c>
      <c r="W448">
        <v>0</v>
      </c>
      <c r="X448">
        <v>0</v>
      </c>
      <c r="Y448">
        <v>0</v>
      </c>
      <c r="Z448">
        <v>0</v>
      </c>
      <c r="AA448">
        <v>0</v>
      </c>
      <c r="AB448">
        <v>0</v>
      </c>
      <c r="AC448">
        <v>0</v>
      </c>
      <c r="AD448">
        <v>0</v>
      </c>
      <c r="AE448">
        <v>0</v>
      </c>
      <c r="AF448">
        <v>240</v>
      </c>
      <c r="AG448">
        <v>228.23</v>
      </c>
      <c r="AH448">
        <v>0</v>
      </c>
      <c r="AI448">
        <v>0</v>
      </c>
      <c r="AJ448">
        <v>0</v>
      </c>
      <c r="AK448">
        <v>0</v>
      </c>
      <c r="AL448">
        <v>0</v>
      </c>
      <c r="AM448">
        <v>0</v>
      </c>
      <c r="AN448">
        <v>0</v>
      </c>
      <c r="AO448">
        <v>0</v>
      </c>
      <c r="AP448">
        <v>0</v>
      </c>
      <c r="AQ448">
        <v>0</v>
      </c>
      <c r="AR448">
        <v>0</v>
      </c>
      <c r="AS448">
        <v>0</v>
      </c>
      <c r="AT448">
        <v>0</v>
      </c>
      <c r="AU448">
        <v>0</v>
      </c>
      <c r="AV448">
        <v>0</v>
      </c>
    </row>
    <row r="449" spans="1:48">
      <c r="A449" t="s">
        <v>84</v>
      </c>
      <c r="B449">
        <v>1</v>
      </c>
      <c r="C449">
        <v>7121</v>
      </c>
      <c r="D449">
        <v>5</v>
      </c>
      <c r="E449" t="s">
        <v>611</v>
      </c>
      <c r="G449">
        <v>0</v>
      </c>
      <c r="H449">
        <v>0</v>
      </c>
      <c r="I449">
        <v>0</v>
      </c>
      <c r="J449">
        <v>0</v>
      </c>
      <c r="K449">
        <v>0</v>
      </c>
      <c r="L449">
        <v>0</v>
      </c>
      <c r="M449">
        <v>0</v>
      </c>
      <c r="N449">
        <v>0</v>
      </c>
      <c r="O449">
        <v>0</v>
      </c>
      <c r="P449">
        <v>0</v>
      </c>
      <c r="Q449">
        <v>0</v>
      </c>
      <c r="R449">
        <v>0</v>
      </c>
      <c r="S449">
        <v>0</v>
      </c>
      <c r="T449">
        <v>0</v>
      </c>
      <c r="U449">
        <v>0</v>
      </c>
      <c r="V449">
        <v>0</v>
      </c>
      <c r="W449">
        <v>0</v>
      </c>
      <c r="X449">
        <v>0</v>
      </c>
      <c r="Y449">
        <v>0</v>
      </c>
      <c r="Z449">
        <v>0</v>
      </c>
      <c r="AA449">
        <v>0</v>
      </c>
      <c r="AB449">
        <v>0</v>
      </c>
      <c r="AC449">
        <v>0</v>
      </c>
      <c r="AD449">
        <v>0</v>
      </c>
      <c r="AE449">
        <v>0</v>
      </c>
      <c r="AF449">
        <v>1948.83</v>
      </c>
      <c r="AG449">
        <v>0</v>
      </c>
      <c r="AH449">
        <v>0</v>
      </c>
      <c r="AI449">
        <v>0</v>
      </c>
      <c r="AJ449">
        <v>0</v>
      </c>
      <c r="AK449">
        <v>0</v>
      </c>
      <c r="AL449">
        <v>-1948.83</v>
      </c>
      <c r="AM449">
        <v>0</v>
      </c>
      <c r="AN449">
        <v>0</v>
      </c>
      <c r="AO449">
        <v>0</v>
      </c>
      <c r="AP449">
        <v>1609.65</v>
      </c>
      <c r="AQ449">
        <v>0</v>
      </c>
      <c r="AR449">
        <v>0</v>
      </c>
      <c r="AS449">
        <v>0</v>
      </c>
      <c r="AT449">
        <v>0</v>
      </c>
      <c r="AU449">
        <v>0</v>
      </c>
      <c r="AV449">
        <v>0</v>
      </c>
    </row>
    <row r="450" spans="1:48">
      <c r="A450" t="s">
        <v>84</v>
      </c>
      <c r="B450">
        <v>1</v>
      </c>
      <c r="C450">
        <v>7122</v>
      </c>
      <c r="D450">
        <v>5</v>
      </c>
      <c r="E450" t="s">
        <v>613</v>
      </c>
      <c r="G450">
        <v>0</v>
      </c>
      <c r="H450">
        <v>0</v>
      </c>
      <c r="I450">
        <v>0</v>
      </c>
      <c r="J450">
        <v>0</v>
      </c>
      <c r="K450">
        <v>0</v>
      </c>
      <c r="L450">
        <v>0</v>
      </c>
      <c r="M450">
        <v>0</v>
      </c>
      <c r="N450">
        <v>0</v>
      </c>
      <c r="O450">
        <v>0</v>
      </c>
      <c r="P450">
        <v>0</v>
      </c>
      <c r="Q450">
        <v>0</v>
      </c>
      <c r="R450">
        <v>0</v>
      </c>
      <c r="S450">
        <v>0</v>
      </c>
      <c r="T450">
        <v>0</v>
      </c>
      <c r="U450">
        <v>0</v>
      </c>
      <c r="V450">
        <v>0</v>
      </c>
      <c r="W450">
        <v>0</v>
      </c>
      <c r="X450">
        <v>0</v>
      </c>
      <c r="Y450">
        <v>0</v>
      </c>
      <c r="Z450">
        <v>0</v>
      </c>
      <c r="AA450">
        <v>0</v>
      </c>
      <c r="AB450">
        <v>0</v>
      </c>
      <c r="AC450">
        <v>0</v>
      </c>
      <c r="AD450">
        <v>0</v>
      </c>
      <c r="AE450">
        <v>0</v>
      </c>
      <c r="AF450">
        <v>0</v>
      </c>
      <c r="AG450">
        <v>575</v>
      </c>
      <c r="AH450">
        <v>0</v>
      </c>
      <c r="AI450">
        <v>0</v>
      </c>
      <c r="AJ450">
        <v>0</v>
      </c>
      <c r="AK450">
        <v>0</v>
      </c>
      <c r="AL450">
        <v>0</v>
      </c>
      <c r="AM450">
        <v>0</v>
      </c>
      <c r="AN450">
        <v>0</v>
      </c>
      <c r="AO450">
        <v>0</v>
      </c>
      <c r="AP450">
        <v>0</v>
      </c>
      <c r="AQ450">
        <v>0</v>
      </c>
      <c r="AR450">
        <v>0</v>
      </c>
      <c r="AS450">
        <v>0</v>
      </c>
      <c r="AT450">
        <v>0</v>
      </c>
      <c r="AU450">
        <v>0</v>
      </c>
      <c r="AV450">
        <v>0</v>
      </c>
    </row>
    <row r="451" spans="1:48">
      <c r="A451" t="s">
        <v>84</v>
      </c>
      <c r="B451">
        <v>1</v>
      </c>
      <c r="C451">
        <v>7123</v>
      </c>
      <c r="D451">
        <v>5</v>
      </c>
      <c r="E451" t="s">
        <v>614</v>
      </c>
      <c r="G451">
        <v>0</v>
      </c>
      <c r="H451">
        <v>0</v>
      </c>
      <c r="I451">
        <v>0</v>
      </c>
      <c r="J451">
        <v>0</v>
      </c>
      <c r="K451">
        <v>0</v>
      </c>
      <c r="L451">
        <v>0</v>
      </c>
      <c r="M451">
        <v>0</v>
      </c>
      <c r="N451">
        <v>0</v>
      </c>
      <c r="O451">
        <v>0</v>
      </c>
      <c r="P451">
        <v>0</v>
      </c>
      <c r="Q451">
        <v>0</v>
      </c>
      <c r="R451">
        <v>0</v>
      </c>
      <c r="S451">
        <v>0</v>
      </c>
      <c r="T451">
        <v>0</v>
      </c>
      <c r="U451">
        <v>0</v>
      </c>
      <c r="V451">
        <v>0</v>
      </c>
      <c r="W451">
        <v>0</v>
      </c>
      <c r="X451">
        <v>0</v>
      </c>
      <c r="Y451">
        <v>0</v>
      </c>
      <c r="Z451">
        <v>0</v>
      </c>
      <c r="AA451">
        <v>0</v>
      </c>
      <c r="AB451">
        <v>0</v>
      </c>
      <c r="AC451">
        <v>0</v>
      </c>
      <c r="AD451">
        <v>0</v>
      </c>
      <c r="AE451">
        <v>0</v>
      </c>
      <c r="AF451">
        <v>0</v>
      </c>
      <c r="AG451">
        <v>401.64</v>
      </c>
      <c r="AH451">
        <v>0</v>
      </c>
      <c r="AI451">
        <v>0</v>
      </c>
      <c r="AJ451">
        <v>0</v>
      </c>
      <c r="AK451">
        <v>0</v>
      </c>
      <c r="AL451">
        <v>0</v>
      </c>
      <c r="AM451">
        <v>243.23</v>
      </c>
      <c r="AN451">
        <v>0</v>
      </c>
      <c r="AO451">
        <v>502.91</v>
      </c>
      <c r="AP451">
        <v>198.31</v>
      </c>
      <c r="AQ451">
        <v>0</v>
      </c>
      <c r="AR451">
        <v>0</v>
      </c>
      <c r="AS451">
        <v>0</v>
      </c>
      <c r="AT451">
        <v>0</v>
      </c>
      <c r="AU451">
        <v>0</v>
      </c>
      <c r="AV451">
        <v>0</v>
      </c>
    </row>
    <row r="452" spans="1:48">
      <c r="A452" t="s">
        <v>84</v>
      </c>
      <c r="B452">
        <v>1</v>
      </c>
      <c r="C452">
        <v>7124</v>
      </c>
      <c r="D452">
        <v>5</v>
      </c>
      <c r="E452" t="s">
        <v>615</v>
      </c>
      <c r="G452">
        <v>0</v>
      </c>
      <c r="H452">
        <v>0</v>
      </c>
      <c r="I452">
        <v>0</v>
      </c>
      <c r="J452">
        <v>0</v>
      </c>
      <c r="K452">
        <v>0</v>
      </c>
      <c r="L452">
        <v>0</v>
      </c>
      <c r="M452">
        <v>0</v>
      </c>
      <c r="N452">
        <v>0</v>
      </c>
      <c r="O452">
        <v>0</v>
      </c>
      <c r="P452">
        <v>0</v>
      </c>
      <c r="Q452">
        <v>0</v>
      </c>
      <c r="R452">
        <v>0</v>
      </c>
      <c r="S452">
        <v>0</v>
      </c>
      <c r="T452">
        <v>0</v>
      </c>
      <c r="U452">
        <v>0</v>
      </c>
      <c r="V452">
        <v>0</v>
      </c>
      <c r="W452">
        <v>0</v>
      </c>
      <c r="X452">
        <v>0</v>
      </c>
      <c r="Y452">
        <v>0</v>
      </c>
      <c r="Z452">
        <v>0</v>
      </c>
      <c r="AA452">
        <v>0</v>
      </c>
      <c r="AB452">
        <v>0</v>
      </c>
      <c r="AC452">
        <v>0</v>
      </c>
      <c r="AD452">
        <v>0</v>
      </c>
      <c r="AE452">
        <v>0</v>
      </c>
      <c r="AF452">
        <v>0</v>
      </c>
      <c r="AG452">
        <v>179.44</v>
      </c>
      <c r="AH452">
        <v>0</v>
      </c>
      <c r="AI452">
        <v>0</v>
      </c>
      <c r="AJ452">
        <v>0</v>
      </c>
      <c r="AK452">
        <v>0</v>
      </c>
      <c r="AL452">
        <v>0</v>
      </c>
      <c r="AM452">
        <v>0</v>
      </c>
      <c r="AN452">
        <v>0</v>
      </c>
      <c r="AO452">
        <v>0</v>
      </c>
      <c r="AP452">
        <v>0</v>
      </c>
      <c r="AQ452">
        <v>0</v>
      </c>
      <c r="AR452">
        <v>0</v>
      </c>
      <c r="AS452">
        <v>0</v>
      </c>
      <c r="AT452">
        <v>0</v>
      </c>
      <c r="AU452">
        <v>0</v>
      </c>
      <c r="AV452">
        <v>0</v>
      </c>
    </row>
    <row r="453" spans="1:48">
      <c r="A453" t="s">
        <v>84</v>
      </c>
      <c r="B453">
        <v>1</v>
      </c>
      <c r="C453">
        <v>7125</v>
      </c>
      <c r="D453">
        <v>5</v>
      </c>
      <c r="E453" t="s">
        <v>616</v>
      </c>
      <c r="G453">
        <v>0</v>
      </c>
      <c r="H453">
        <v>0</v>
      </c>
      <c r="I453">
        <v>0</v>
      </c>
      <c r="J453">
        <v>0</v>
      </c>
      <c r="K453">
        <v>0</v>
      </c>
      <c r="L453">
        <v>0</v>
      </c>
      <c r="M453">
        <v>0</v>
      </c>
      <c r="N453">
        <v>0</v>
      </c>
      <c r="O453">
        <v>0</v>
      </c>
      <c r="P453">
        <v>0</v>
      </c>
      <c r="Q453">
        <v>0</v>
      </c>
      <c r="R453">
        <v>0</v>
      </c>
      <c r="S453">
        <v>0</v>
      </c>
      <c r="T453">
        <v>0</v>
      </c>
      <c r="U453">
        <v>0</v>
      </c>
      <c r="V453">
        <v>0</v>
      </c>
      <c r="W453">
        <v>0</v>
      </c>
      <c r="X453">
        <v>0</v>
      </c>
      <c r="Y453">
        <v>0</v>
      </c>
      <c r="Z453">
        <v>0</v>
      </c>
      <c r="AA453">
        <v>0</v>
      </c>
      <c r="AB453">
        <v>0</v>
      </c>
      <c r="AC453">
        <v>0</v>
      </c>
      <c r="AD453">
        <v>0</v>
      </c>
      <c r="AE453">
        <v>0</v>
      </c>
      <c r="AF453">
        <v>0</v>
      </c>
      <c r="AG453">
        <v>557.80999999999995</v>
      </c>
      <c r="AH453">
        <v>0</v>
      </c>
      <c r="AI453">
        <v>0</v>
      </c>
      <c r="AJ453">
        <v>0</v>
      </c>
      <c r="AK453">
        <v>0</v>
      </c>
      <c r="AL453">
        <v>0</v>
      </c>
      <c r="AM453">
        <v>0</v>
      </c>
      <c r="AN453">
        <v>0</v>
      </c>
      <c r="AO453">
        <v>645.34</v>
      </c>
      <c r="AP453">
        <v>0</v>
      </c>
      <c r="AQ453">
        <v>0</v>
      </c>
      <c r="AR453">
        <v>0</v>
      </c>
      <c r="AS453">
        <v>0</v>
      </c>
      <c r="AT453">
        <v>0</v>
      </c>
      <c r="AU453">
        <v>0</v>
      </c>
      <c r="AV453">
        <v>0</v>
      </c>
    </row>
    <row r="454" spans="1:48">
      <c r="A454" t="s">
        <v>84</v>
      </c>
      <c r="B454">
        <v>1</v>
      </c>
      <c r="C454">
        <v>7126</v>
      </c>
      <c r="D454">
        <v>5</v>
      </c>
      <c r="E454" t="s">
        <v>638</v>
      </c>
      <c r="G454">
        <v>0</v>
      </c>
      <c r="H454">
        <v>0</v>
      </c>
      <c r="I454">
        <v>0</v>
      </c>
      <c r="J454">
        <v>0</v>
      </c>
      <c r="K454">
        <v>0</v>
      </c>
      <c r="L454">
        <v>0</v>
      </c>
      <c r="M454">
        <v>0</v>
      </c>
      <c r="N454">
        <v>0</v>
      </c>
      <c r="O454">
        <v>0</v>
      </c>
      <c r="P454">
        <v>0</v>
      </c>
      <c r="Q454">
        <v>0</v>
      </c>
      <c r="R454">
        <v>0</v>
      </c>
      <c r="S454">
        <v>0</v>
      </c>
      <c r="T454">
        <v>0</v>
      </c>
      <c r="U454">
        <v>0</v>
      </c>
      <c r="V454">
        <v>0</v>
      </c>
      <c r="W454">
        <v>0</v>
      </c>
      <c r="X454">
        <v>0</v>
      </c>
      <c r="Y454">
        <v>0</v>
      </c>
      <c r="Z454">
        <v>0</v>
      </c>
      <c r="AA454">
        <v>0</v>
      </c>
      <c r="AB454">
        <v>0</v>
      </c>
      <c r="AC454">
        <v>0</v>
      </c>
      <c r="AD454">
        <v>0</v>
      </c>
      <c r="AE454">
        <v>0</v>
      </c>
      <c r="AF454">
        <v>0</v>
      </c>
      <c r="AG454">
        <v>0</v>
      </c>
      <c r="AH454">
        <v>0</v>
      </c>
      <c r="AI454">
        <v>0</v>
      </c>
      <c r="AJ454">
        <v>0</v>
      </c>
      <c r="AK454">
        <v>0</v>
      </c>
      <c r="AL454">
        <v>0</v>
      </c>
      <c r="AM454">
        <v>1591.27</v>
      </c>
      <c r="AN454">
        <v>458.98</v>
      </c>
      <c r="AO454">
        <v>0</v>
      </c>
      <c r="AP454">
        <v>0</v>
      </c>
      <c r="AQ454">
        <v>0</v>
      </c>
      <c r="AR454">
        <v>0</v>
      </c>
      <c r="AS454">
        <v>0</v>
      </c>
      <c r="AT454">
        <v>0</v>
      </c>
      <c r="AU454">
        <v>0</v>
      </c>
      <c r="AV454">
        <v>0</v>
      </c>
    </row>
    <row r="455" spans="1:48">
      <c r="A455" t="s">
        <v>84</v>
      </c>
      <c r="B455">
        <v>1</v>
      </c>
      <c r="C455">
        <v>7127</v>
      </c>
      <c r="D455">
        <v>5</v>
      </c>
      <c r="E455" t="s">
        <v>640</v>
      </c>
      <c r="G455">
        <v>0</v>
      </c>
      <c r="H455">
        <v>0</v>
      </c>
      <c r="I455">
        <v>0</v>
      </c>
      <c r="J455">
        <v>0</v>
      </c>
      <c r="K455">
        <v>0</v>
      </c>
      <c r="L455">
        <v>0</v>
      </c>
      <c r="M455">
        <v>0</v>
      </c>
      <c r="N455">
        <v>0</v>
      </c>
      <c r="O455">
        <v>0</v>
      </c>
      <c r="P455">
        <v>0</v>
      </c>
      <c r="Q455">
        <v>0</v>
      </c>
      <c r="R455">
        <v>0</v>
      </c>
      <c r="S455">
        <v>0</v>
      </c>
      <c r="T455">
        <v>0</v>
      </c>
      <c r="U455">
        <v>0</v>
      </c>
      <c r="V455">
        <v>0</v>
      </c>
      <c r="W455">
        <v>0</v>
      </c>
      <c r="X455">
        <v>0</v>
      </c>
      <c r="Y455">
        <v>0</v>
      </c>
      <c r="Z455">
        <v>0</v>
      </c>
      <c r="AA455">
        <v>0</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c r="AU455">
        <v>0</v>
      </c>
      <c r="AV455">
        <v>0</v>
      </c>
    </row>
    <row r="456" spans="1:48">
      <c r="A456" t="s">
        <v>84</v>
      </c>
      <c r="B456">
        <v>1</v>
      </c>
      <c r="C456">
        <v>7128</v>
      </c>
      <c r="D456">
        <v>5</v>
      </c>
      <c r="E456" t="s">
        <v>641</v>
      </c>
      <c r="G456">
        <v>0</v>
      </c>
      <c r="H456">
        <v>0</v>
      </c>
      <c r="I456">
        <v>0</v>
      </c>
      <c r="J456">
        <v>0</v>
      </c>
      <c r="K456">
        <v>0</v>
      </c>
      <c r="L456">
        <v>0</v>
      </c>
      <c r="M456">
        <v>0</v>
      </c>
      <c r="N456">
        <v>0</v>
      </c>
      <c r="O456">
        <v>0</v>
      </c>
      <c r="P456">
        <v>0</v>
      </c>
      <c r="Q456">
        <v>0</v>
      </c>
      <c r="R456">
        <v>0</v>
      </c>
      <c r="S456">
        <v>0</v>
      </c>
      <c r="T456">
        <v>0</v>
      </c>
      <c r="U456">
        <v>0</v>
      </c>
      <c r="V456">
        <v>0</v>
      </c>
      <c r="W456">
        <v>0</v>
      </c>
      <c r="X456">
        <v>0</v>
      </c>
      <c r="Y456">
        <v>0</v>
      </c>
      <c r="Z456">
        <v>0</v>
      </c>
      <c r="AA456">
        <v>0</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row>
    <row r="457" spans="1:48">
      <c r="A457" t="s">
        <v>84</v>
      </c>
      <c r="B457">
        <v>1</v>
      </c>
      <c r="C457">
        <v>7129</v>
      </c>
      <c r="D457">
        <v>5</v>
      </c>
      <c r="E457" t="s">
        <v>642</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row>
    <row r="458" spans="1:48">
      <c r="A458" t="s">
        <v>84</v>
      </c>
      <c r="B458">
        <v>1</v>
      </c>
      <c r="C458">
        <v>7200</v>
      </c>
      <c r="D458">
        <v>5</v>
      </c>
      <c r="E458" t="s">
        <v>368</v>
      </c>
      <c r="G458">
        <v>0</v>
      </c>
      <c r="H458">
        <v>0</v>
      </c>
      <c r="I458">
        <v>0</v>
      </c>
      <c r="J458">
        <v>0</v>
      </c>
      <c r="K458">
        <v>0</v>
      </c>
      <c r="L458">
        <v>0</v>
      </c>
      <c r="M458">
        <v>0</v>
      </c>
      <c r="N458">
        <v>0</v>
      </c>
      <c r="O458">
        <v>0</v>
      </c>
      <c r="P458">
        <v>0</v>
      </c>
      <c r="Q458">
        <v>0</v>
      </c>
      <c r="R458">
        <v>0</v>
      </c>
      <c r="S458">
        <v>0</v>
      </c>
      <c r="T458">
        <v>0</v>
      </c>
      <c r="U458">
        <v>0</v>
      </c>
      <c r="V458">
        <v>0</v>
      </c>
      <c r="W458">
        <v>0</v>
      </c>
      <c r="X458">
        <v>0</v>
      </c>
      <c r="Y458">
        <v>0</v>
      </c>
      <c r="Z458">
        <v>0</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row>
    <row r="459" spans="1:48">
      <c r="A459" t="s">
        <v>84</v>
      </c>
      <c r="B459">
        <v>1</v>
      </c>
      <c r="C459">
        <v>7300</v>
      </c>
      <c r="D459">
        <v>5</v>
      </c>
      <c r="E459" t="s">
        <v>369</v>
      </c>
      <c r="G459">
        <v>0</v>
      </c>
      <c r="H459">
        <v>0</v>
      </c>
      <c r="I459">
        <v>0</v>
      </c>
      <c r="J459">
        <v>0</v>
      </c>
      <c r="K459">
        <v>0</v>
      </c>
      <c r="L459">
        <v>0</v>
      </c>
      <c r="M459">
        <v>0</v>
      </c>
      <c r="N459">
        <v>0</v>
      </c>
      <c r="O459">
        <v>0</v>
      </c>
      <c r="P459">
        <v>0</v>
      </c>
      <c r="Q459">
        <v>0</v>
      </c>
      <c r="R459">
        <v>0</v>
      </c>
      <c r="S459">
        <v>0</v>
      </c>
      <c r="T459">
        <v>0</v>
      </c>
      <c r="U459">
        <v>0</v>
      </c>
      <c r="V459">
        <v>0</v>
      </c>
      <c r="W459">
        <v>0</v>
      </c>
      <c r="X459">
        <v>0</v>
      </c>
      <c r="Y459">
        <v>0</v>
      </c>
      <c r="Z459">
        <v>0</v>
      </c>
      <c r="AA459">
        <v>0</v>
      </c>
      <c r="AB459">
        <v>0</v>
      </c>
      <c r="AC459">
        <v>0</v>
      </c>
      <c r="AD459">
        <v>0</v>
      </c>
      <c r="AE459">
        <v>0</v>
      </c>
      <c r="AF459">
        <v>0</v>
      </c>
      <c r="AG459">
        <v>0</v>
      </c>
      <c r="AH459">
        <v>0</v>
      </c>
      <c r="AI459">
        <v>0</v>
      </c>
      <c r="AJ459">
        <v>0</v>
      </c>
      <c r="AK459">
        <v>0</v>
      </c>
      <c r="AL459">
        <v>0</v>
      </c>
      <c r="AM459">
        <v>0</v>
      </c>
      <c r="AN459">
        <v>0</v>
      </c>
      <c r="AO459">
        <v>0</v>
      </c>
      <c r="AP459">
        <v>0</v>
      </c>
      <c r="AQ459">
        <v>0</v>
      </c>
      <c r="AR459">
        <v>0</v>
      </c>
      <c r="AS459">
        <v>0</v>
      </c>
      <c r="AT459">
        <v>0</v>
      </c>
      <c r="AU459">
        <v>0</v>
      </c>
      <c r="AV459">
        <v>0</v>
      </c>
    </row>
    <row r="460" spans="1:48">
      <c r="A460" t="s">
        <v>84</v>
      </c>
      <c r="B460">
        <v>1</v>
      </c>
      <c r="C460">
        <v>7400</v>
      </c>
      <c r="D460">
        <v>5</v>
      </c>
      <c r="E460" t="s">
        <v>479</v>
      </c>
      <c r="G460">
        <v>0</v>
      </c>
      <c r="H460">
        <v>0</v>
      </c>
      <c r="I460">
        <v>0</v>
      </c>
      <c r="J460">
        <v>0</v>
      </c>
      <c r="K460">
        <v>0</v>
      </c>
      <c r="L460">
        <v>0</v>
      </c>
      <c r="M460">
        <v>0</v>
      </c>
      <c r="N460">
        <v>0</v>
      </c>
      <c r="O460">
        <v>0</v>
      </c>
      <c r="P460">
        <v>0</v>
      </c>
      <c r="Q460">
        <v>0</v>
      </c>
      <c r="R460">
        <v>0</v>
      </c>
      <c r="S460">
        <v>0</v>
      </c>
      <c r="T460">
        <v>0</v>
      </c>
      <c r="U460">
        <v>0</v>
      </c>
      <c r="V460">
        <v>0</v>
      </c>
      <c r="W460">
        <v>0</v>
      </c>
      <c r="X460">
        <v>0</v>
      </c>
      <c r="Y460">
        <v>0</v>
      </c>
      <c r="Z460">
        <v>0</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c r="AU460">
        <v>0</v>
      </c>
      <c r="AV460">
        <v>0</v>
      </c>
    </row>
    <row r="461" spans="1:48">
      <c r="A461" t="s">
        <v>84</v>
      </c>
      <c r="B461">
        <v>1</v>
      </c>
      <c r="C461">
        <v>7450</v>
      </c>
      <c r="D461">
        <v>5</v>
      </c>
      <c r="E461" t="s">
        <v>480</v>
      </c>
      <c r="G461">
        <v>0</v>
      </c>
      <c r="H461">
        <v>0</v>
      </c>
      <c r="I461">
        <v>0</v>
      </c>
      <c r="J461">
        <v>0</v>
      </c>
      <c r="K461">
        <v>0</v>
      </c>
      <c r="L461">
        <v>0</v>
      </c>
      <c r="M461">
        <v>0</v>
      </c>
      <c r="N461">
        <v>0</v>
      </c>
      <c r="O461">
        <v>0</v>
      </c>
      <c r="P461">
        <v>0</v>
      </c>
      <c r="Q461">
        <v>0</v>
      </c>
      <c r="R461">
        <v>0</v>
      </c>
      <c r="S461">
        <v>0</v>
      </c>
      <c r="T461">
        <v>0</v>
      </c>
      <c r="U461">
        <v>0</v>
      </c>
      <c r="V461">
        <v>0</v>
      </c>
      <c r="W461">
        <v>0</v>
      </c>
      <c r="X461">
        <v>0</v>
      </c>
      <c r="Y461">
        <v>0</v>
      </c>
      <c r="Z461">
        <v>0</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c r="AU461">
        <v>0</v>
      </c>
      <c r="AV461">
        <v>0</v>
      </c>
    </row>
    <row r="462" spans="1:48">
      <c r="A462" t="s">
        <v>84</v>
      </c>
      <c r="B462">
        <v>1</v>
      </c>
      <c r="C462">
        <v>7451</v>
      </c>
      <c r="D462">
        <v>5</v>
      </c>
      <c r="E462" t="s">
        <v>481</v>
      </c>
      <c r="G462">
        <v>0</v>
      </c>
      <c r="H462">
        <v>0</v>
      </c>
      <c r="I462">
        <v>0</v>
      </c>
      <c r="J462">
        <v>0</v>
      </c>
      <c r="K462">
        <v>0</v>
      </c>
      <c r="L462">
        <v>0</v>
      </c>
      <c r="M462">
        <v>0</v>
      </c>
      <c r="N462">
        <v>0</v>
      </c>
      <c r="O462">
        <v>0</v>
      </c>
      <c r="P462">
        <v>0</v>
      </c>
      <c r="Q462">
        <v>0</v>
      </c>
      <c r="R462">
        <v>0</v>
      </c>
      <c r="S462">
        <v>0</v>
      </c>
      <c r="T462">
        <v>0</v>
      </c>
      <c r="U462">
        <v>0</v>
      </c>
      <c r="V462">
        <v>0</v>
      </c>
      <c r="W462">
        <v>0</v>
      </c>
      <c r="X462">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row>
    <row r="463" spans="1:48">
      <c r="A463" t="s">
        <v>84</v>
      </c>
      <c r="B463">
        <v>1</v>
      </c>
      <c r="C463">
        <v>7452</v>
      </c>
      <c r="D463">
        <v>5</v>
      </c>
      <c r="E463" t="s">
        <v>482</v>
      </c>
      <c r="G463">
        <v>0</v>
      </c>
      <c r="H463">
        <v>0</v>
      </c>
      <c r="I463">
        <v>0</v>
      </c>
      <c r="J463">
        <v>0</v>
      </c>
      <c r="K463">
        <v>0</v>
      </c>
      <c r="L463">
        <v>0</v>
      </c>
      <c r="M463">
        <v>0</v>
      </c>
      <c r="N463">
        <v>0</v>
      </c>
      <c r="O463">
        <v>0</v>
      </c>
      <c r="P463">
        <v>0</v>
      </c>
      <c r="Q463">
        <v>0</v>
      </c>
      <c r="R463">
        <v>0</v>
      </c>
      <c r="S463">
        <v>0</v>
      </c>
      <c r="T463">
        <v>0</v>
      </c>
      <c r="U463">
        <v>0</v>
      </c>
      <c r="V463">
        <v>0</v>
      </c>
      <c r="W463">
        <v>0</v>
      </c>
      <c r="X463">
        <v>0</v>
      </c>
      <c r="Y463">
        <v>0</v>
      </c>
      <c r="Z463">
        <v>0</v>
      </c>
      <c r="AA463">
        <v>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row>
    <row r="464" spans="1:48">
      <c r="A464" t="s">
        <v>84</v>
      </c>
      <c r="B464">
        <v>1</v>
      </c>
      <c r="C464">
        <v>7453</v>
      </c>
      <c r="D464">
        <v>5</v>
      </c>
      <c r="E464" t="s">
        <v>483</v>
      </c>
      <c r="G464">
        <v>0</v>
      </c>
      <c r="H464">
        <v>0</v>
      </c>
      <c r="I464">
        <v>0</v>
      </c>
      <c r="J464">
        <v>0</v>
      </c>
      <c r="K464">
        <v>0</v>
      </c>
      <c r="L464">
        <v>0</v>
      </c>
      <c r="M464">
        <v>0</v>
      </c>
      <c r="N464">
        <v>0</v>
      </c>
      <c r="O464">
        <v>0</v>
      </c>
      <c r="P464">
        <v>0</v>
      </c>
      <c r="Q464">
        <v>0</v>
      </c>
      <c r="R464">
        <v>0</v>
      </c>
      <c r="S464">
        <v>0</v>
      </c>
      <c r="T464">
        <v>0</v>
      </c>
      <c r="U464">
        <v>0</v>
      </c>
      <c r="V464">
        <v>0</v>
      </c>
      <c r="W464">
        <v>0</v>
      </c>
      <c r="X464">
        <v>0</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row>
    <row r="465" spans="1:48">
      <c r="A465" t="s">
        <v>84</v>
      </c>
      <c r="B465">
        <v>1</v>
      </c>
      <c r="C465">
        <v>7454</v>
      </c>
      <c r="D465">
        <v>5</v>
      </c>
      <c r="E465" t="s">
        <v>484</v>
      </c>
      <c r="G465">
        <v>0</v>
      </c>
      <c r="H465">
        <v>0</v>
      </c>
      <c r="I465">
        <v>0</v>
      </c>
      <c r="J465">
        <v>0</v>
      </c>
      <c r="K465">
        <v>0</v>
      </c>
      <c r="L465">
        <v>0</v>
      </c>
      <c r="M465">
        <v>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0</v>
      </c>
      <c r="AH465">
        <v>0</v>
      </c>
      <c r="AI465">
        <v>0</v>
      </c>
      <c r="AJ465">
        <v>0</v>
      </c>
      <c r="AK465">
        <v>0</v>
      </c>
      <c r="AL465">
        <v>0</v>
      </c>
      <c r="AM465">
        <v>0</v>
      </c>
      <c r="AN465">
        <v>0</v>
      </c>
      <c r="AO465">
        <v>0</v>
      </c>
      <c r="AP465">
        <v>0</v>
      </c>
      <c r="AQ465">
        <v>0</v>
      </c>
      <c r="AR465">
        <v>0</v>
      </c>
      <c r="AS465">
        <v>0</v>
      </c>
      <c r="AT465">
        <v>0</v>
      </c>
      <c r="AU465">
        <v>0</v>
      </c>
      <c r="AV465">
        <v>0</v>
      </c>
    </row>
    <row r="466" spans="1:48">
      <c r="A466" t="s">
        <v>84</v>
      </c>
      <c r="B466">
        <v>1</v>
      </c>
      <c r="C466">
        <v>7455</v>
      </c>
      <c r="D466">
        <v>5</v>
      </c>
      <c r="E466" t="s">
        <v>485</v>
      </c>
      <c r="G466">
        <v>0</v>
      </c>
      <c r="H466">
        <v>0</v>
      </c>
      <c r="I466">
        <v>0</v>
      </c>
      <c r="J466">
        <v>0</v>
      </c>
      <c r="K466">
        <v>0</v>
      </c>
      <c r="L466">
        <v>0</v>
      </c>
      <c r="M466">
        <v>0</v>
      </c>
      <c r="N466">
        <v>0</v>
      </c>
      <c r="O466">
        <v>0</v>
      </c>
      <c r="P466">
        <v>0</v>
      </c>
      <c r="Q466">
        <v>0</v>
      </c>
      <c r="R466">
        <v>0</v>
      </c>
      <c r="S466">
        <v>0</v>
      </c>
      <c r="T466">
        <v>0</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row>
    <row r="467" spans="1:48">
      <c r="A467" t="s">
        <v>84</v>
      </c>
      <c r="B467">
        <v>1</v>
      </c>
      <c r="C467">
        <v>7456</v>
      </c>
      <c r="D467">
        <v>5</v>
      </c>
      <c r="E467" t="s">
        <v>486</v>
      </c>
      <c r="G467">
        <v>0</v>
      </c>
      <c r="H467">
        <v>0</v>
      </c>
      <c r="I467">
        <v>0</v>
      </c>
      <c r="J467">
        <v>0</v>
      </c>
      <c r="K467">
        <v>0</v>
      </c>
      <c r="L467">
        <v>0</v>
      </c>
      <c r="M467">
        <v>0</v>
      </c>
      <c r="N467">
        <v>0</v>
      </c>
      <c r="O467">
        <v>0</v>
      </c>
      <c r="P467">
        <v>0</v>
      </c>
      <c r="Q467">
        <v>0</v>
      </c>
      <c r="R467">
        <v>0</v>
      </c>
      <c r="S467">
        <v>0</v>
      </c>
      <c r="T467">
        <v>0</v>
      </c>
      <c r="U467">
        <v>0</v>
      </c>
      <c r="V467">
        <v>0</v>
      </c>
      <c r="W467">
        <v>0</v>
      </c>
      <c r="X467">
        <v>0</v>
      </c>
      <c r="Y467">
        <v>0</v>
      </c>
      <c r="Z467">
        <v>0</v>
      </c>
      <c r="AA467">
        <v>0</v>
      </c>
      <c r="AB467">
        <v>0</v>
      </c>
      <c r="AC467">
        <v>0</v>
      </c>
      <c r="AD467">
        <v>0</v>
      </c>
      <c r="AE467">
        <v>0</v>
      </c>
      <c r="AF467">
        <v>0</v>
      </c>
      <c r="AG467">
        <v>0</v>
      </c>
      <c r="AH467">
        <v>0</v>
      </c>
      <c r="AI467">
        <v>0</v>
      </c>
      <c r="AJ467">
        <v>0</v>
      </c>
      <c r="AK467">
        <v>0</v>
      </c>
      <c r="AL467">
        <v>0</v>
      </c>
      <c r="AM467">
        <v>0</v>
      </c>
      <c r="AN467">
        <v>0</v>
      </c>
      <c r="AO467">
        <v>0</v>
      </c>
      <c r="AP467">
        <v>0</v>
      </c>
      <c r="AQ467">
        <v>0</v>
      </c>
      <c r="AR467">
        <v>0</v>
      </c>
      <c r="AS467">
        <v>0</v>
      </c>
      <c r="AT467">
        <v>0</v>
      </c>
      <c r="AU467">
        <v>0</v>
      </c>
      <c r="AV467">
        <v>0</v>
      </c>
    </row>
    <row r="468" spans="1:48">
      <c r="A468" t="s">
        <v>84</v>
      </c>
      <c r="B468">
        <v>1</v>
      </c>
      <c r="C468">
        <v>7457</v>
      </c>
      <c r="D468">
        <v>5</v>
      </c>
      <c r="E468" t="s">
        <v>487</v>
      </c>
      <c r="G468">
        <v>0</v>
      </c>
      <c r="H468">
        <v>0</v>
      </c>
      <c r="I468">
        <v>0</v>
      </c>
      <c r="J468">
        <v>0</v>
      </c>
      <c r="K468">
        <v>0</v>
      </c>
      <c r="L468">
        <v>0</v>
      </c>
      <c r="M468">
        <v>0</v>
      </c>
      <c r="N468">
        <v>0</v>
      </c>
      <c r="O468">
        <v>0</v>
      </c>
      <c r="P468">
        <v>0</v>
      </c>
      <c r="Q468">
        <v>0</v>
      </c>
      <c r="R468">
        <v>0</v>
      </c>
      <c r="S468">
        <v>0</v>
      </c>
      <c r="T468">
        <v>0</v>
      </c>
      <c r="U468">
        <v>0</v>
      </c>
      <c r="V468">
        <v>0</v>
      </c>
      <c r="W468">
        <v>0</v>
      </c>
      <c r="X468">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row>
    <row r="469" spans="1:48">
      <c r="A469" t="s">
        <v>84</v>
      </c>
      <c r="B469">
        <v>1</v>
      </c>
      <c r="C469">
        <v>7458</v>
      </c>
      <c r="D469">
        <v>5</v>
      </c>
      <c r="E469" t="s">
        <v>488</v>
      </c>
      <c r="G469">
        <v>0</v>
      </c>
      <c r="H469">
        <v>0</v>
      </c>
      <c r="I469">
        <v>0</v>
      </c>
      <c r="J469">
        <v>0</v>
      </c>
      <c r="K469">
        <v>0</v>
      </c>
      <c r="L469">
        <v>0</v>
      </c>
      <c r="M469">
        <v>0</v>
      </c>
      <c r="N469">
        <v>0</v>
      </c>
      <c r="O469">
        <v>0</v>
      </c>
      <c r="P469">
        <v>0</v>
      </c>
      <c r="Q469">
        <v>0</v>
      </c>
      <c r="R469">
        <v>0</v>
      </c>
      <c r="S469">
        <v>0</v>
      </c>
      <c r="T469">
        <v>0</v>
      </c>
      <c r="U469">
        <v>0</v>
      </c>
      <c r="V469">
        <v>0</v>
      </c>
      <c r="W469">
        <v>0</v>
      </c>
      <c r="X469">
        <v>0</v>
      </c>
      <c r="Y469">
        <v>0</v>
      </c>
      <c r="Z469">
        <v>0</v>
      </c>
      <c r="AA469">
        <v>0</v>
      </c>
      <c r="AB469">
        <v>0</v>
      </c>
      <c r="AC469">
        <v>0</v>
      </c>
      <c r="AD469">
        <v>0</v>
      </c>
      <c r="AE469">
        <v>0</v>
      </c>
      <c r="AF469">
        <v>0</v>
      </c>
      <c r="AG469">
        <v>0</v>
      </c>
      <c r="AH469">
        <v>0</v>
      </c>
      <c r="AI469">
        <v>0</v>
      </c>
      <c r="AJ469">
        <v>0</v>
      </c>
      <c r="AK469">
        <v>0</v>
      </c>
      <c r="AL469">
        <v>0</v>
      </c>
      <c r="AM469">
        <v>0</v>
      </c>
      <c r="AN469">
        <v>0</v>
      </c>
      <c r="AO469">
        <v>0</v>
      </c>
      <c r="AP469">
        <v>0</v>
      </c>
      <c r="AQ469">
        <v>0</v>
      </c>
      <c r="AR469">
        <v>0</v>
      </c>
      <c r="AS469">
        <v>0</v>
      </c>
      <c r="AT469">
        <v>0</v>
      </c>
      <c r="AU469">
        <v>0</v>
      </c>
      <c r="AV469">
        <v>0</v>
      </c>
    </row>
    <row r="470" spans="1:48">
      <c r="A470" t="s">
        <v>84</v>
      </c>
      <c r="B470">
        <v>1</v>
      </c>
      <c r="C470">
        <v>7459</v>
      </c>
      <c r="D470">
        <v>5</v>
      </c>
      <c r="E470" t="s">
        <v>489</v>
      </c>
      <c r="G470">
        <v>0</v>
      </c>
      <c r="H470">
        <v>0</v>
      </c>
      <c r="I470">
        <v>0</v>
      </c>
      <c r="J470">
        <v>0</v>
      </c>
      <c r="K470">
        <v>0</v>
      </c>
      <c r="L470">
        <v>0</v>
      </c>
      <c r="M470">
        <v>0</v>
      </c>
      <c r="N470">
        <v>0</v>
      </c>
      <c r="O470">
        <v>0</v>
      </c>
      <c r="P470">
        <v>0</v>
      </c>
      <c r="Q470">
        <v>0</v>
      </c>
      <c r="R470">
        <v>0</v>
      </c>
      <c r="S470">
        <v>0</v>
      </c>
      <c r="T470">
        <v>0</v>
      </c>
      <c r="U470">
        <v>0</v>
      </c>
      <c r="V470">
        <v>0</v>
      </c>
      <c r="W470">
        <v>0</v>
      </c>
      <c r="X470">
        <v>0</v>
      </c>
      <c r="Y470">
        <v>0</v>
      </c>
      <c r="Z470">
        <v>0</v>
      </c>
      <c r="AA470">
        <v>0</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row>
    <row r="471" spans="1:48">
      <c r="A471" t="s">
        <v>84</v>
      </c>
      <c r="B471">
        <v>1</v>
      </c>
      <c r="C471">
        <v>7460</v>
      </c>
      <c r="D471">
        <v>5</v>
      </c>
      <c r="E471" t="s">
        <v>490</v>
      </c>
      <c r="G471">
        <v>0</v>
      </c>
      <c r="H471">
        <v>0</v>
      </c>
      <c r="I471">
        <v>0</v>
      </c>
      <c r="J471">
        <v>0</v>
      </c>
      <c r="K471">
        <v>0</v>
      </c>
      <c r="L471">
        <v>0</v>
      </c>
      <c r="M471">
        <v>0</v>
      </c>
      <c r="N471">
        <v>0</v>
      </c>
      <c r="O471">
        <v>0</v>
      </c>
      <c r="P471">
        <v>0</v>
      </c>
      <c r="Q471">
        <v>0</v>
      </c>
      <c r="R471">
        <v>0</v>
      </c>
      <c r="S471">
        <v>0</v>
      </c>
      <c r="T471">
        <v>0</v>
      </c>
      <c r="U471">
        <v>0</v>
      </c>
      <c r="V471">
        <v>0</v>
      </c>
      <c r="W471">
        <v>0</v>
      </c>
      <c r="X471">
        <v>0</v>
      </c>
      <c r="Y471">
        <v>0</v>
      </c>
      <c r="Z471">
        <v>0</v>
      </c>
      <c r="AA471">
        <v>0</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c r="AU471">
        <v>0</v>
      </c>
      <c r="AV471">
        <v>0</v>
      </c>
    </row>
    <row r="472" spans="1:48">
      <c r="A472" t="s">
        <v>84</v>
      </c>
      <c r="B472">
        <v>1</v>
      </c>
      <c r="C472">
        <v>7461</v>
      </c>
      <c r="D472">
        <v>5</v>
      </c>
      <c r="E472" t="s">
        <v>491</v>
      </c>
      <c r="G472">
        <v>0</v>
      </c>
      <c r="H472">
        <v>0</v>
      </c>
      <c r="I472">
        <v>0</v>
      </c>
      <c r="J472">
        <v>0</v>
      </c>
      <c r="K472">
        <v>0</v>
      </c>
      <c r="L472">
        <v>0</v>
      </c>
      <c r="M472">
        <v>0</v>
      </c>
      <c r="N472">
        <v>0</v>
      </c>
      <c r="O472">
        <v>0</v>
      </c>
      <c r="P472">
        <v>0</v>
      </c>
      <c r="Q472">
        <v>0</v>
      </c>
      <c r="R472">
        <v>0</v>
      </c>
      <c r="S472">
        <v>0</v>
      </c>
      <c r="T472">
        <v>0</v>
      </c>
      <c r="U472">
        <v>0</v>
      </c>
      <c r="V472">
        <v>0</v>
      </c>
      <c r="W472">
        <v>0</v>
      </c>
      <c r="X472">
        <v>0</v>
      </c>
      <c r="Y472">
        <v>0</v>
      </c>
      <c r="Z472">
        <v>0</v>
      </c>
      <c r="AA472">
        <v>0</v>
      </c>
      <c r="AB472">
        <v>0</v>
      </c>
      <c r="AC472">
        <v>0</v>
      </c>
      <c r="AD472">
        <v>0</v>
      </c>
      <c r="AE472">
        <v>0</v>
      </c>
      <c r="AF472">
        <v>0</v>
      </c>
      <c r="AG472">
        <v>0</v>
      </c>
      <c r="AH472">
        <v>0</v>
      </c>
      <c r="AI472">
        <v>0</v>
      </c>
      <c r="AJ472">
        <v>0</v>
      </c>
      <c r="AK472">
        <v>0</v>
      </c>
      <c r="AL472">
        <v>0</v>
      </c>
      <c r="AM472">
        <v>0</v>
      </c>
      <c r="AN472">
        <v>0</v>
      </c>
      <c r="AO472">
        <v>0</v>
      </c>
      <c r="AP472">
        <v>0</v>
      </c>
      <c r="AQ472">
        <v>0</v>
      </c>
      <c r="AR472">
        <v>0</v>
      </c>
      <c r="AS472">
        <v>0</v>
      </c>
      <c r="AT472">
        <v>0</v>
      </c>
      <c r="AU472">
        <v>0</v>
      </c>
      <c r="AV472">
        <v>0</v>
      </c>
    </row>
    <row r="473" spans="1:48">
      <c r="A473" t="s">
        <v>84</v>
      </c>
      <c r="B473">
        <v>1</v>
      </c>
      <c r="C473">
        <v>7462</v>
      </c>
      <c r="D473">
        <v>5</v>
      </c>
      <c r="E473" t="s">
        <v>492</v>
      </c>
      <c r="G473">
        <v>0</v>
      </c>
      <c r="H473">
        <v>0</v>
      </c>
      <c r="I473">
        <v>0</v>
      </c>
      <c r="J473">
        <v>0</v>
      </c>
      <c r="K473">
        <v>0</v>
      </c>
      <c r="L473">
        <v>0</v>
      </c>
      <c r="M473">
        <v>0</v>
      </c>
      <c r="N473">
        <v>0</v>
      </c>
      <c r="O473">
        <v>0</v>
      </c>
      <c r="P473">
        <v>0</v>
      </c>
      <c r="Q473">
        <v>0</v>
      </c>
      <c r="R473">
        <v>0</v>
      </c>
      <c r="S473">
        <v>0</v>
      </c>
      <c r="T473">
        <v>0</v>
      </c>
      <c r="U473">
        <v>0</v>
      </c>
      <c r="V473">
        <v>0</v>
      </c>
      <c r="W473">
        <v>0</v>
      </c>
      <c r="X473">
        <v>0</v>
      </c>
      <c r="Y473">
        <v>0</v>
      </c>
      <c r="Z473">
        <v>0</v>
      </c>
      <c r="AA473">
        <v>0</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row>
    <row r="474" spans="1:48">
      <c r="A474" t="s">
        <v>84</v>
      </c>
      <c r="B474">
        <v>1</v>
      </c>
      <c r="C474">
        <v>7463</v>
      </c>
      <c r="D474">
        <v>5</v>
      </c>
      <c r="E474" t="s">
        <v>493</v>
      </c>
      <c r="G474">
        <v>0</v>
      </c>
      <c r="H474">
        <v>0</v>
      </c>
      <c r="I474">
        <v>0</v>
      </c>
      <c r="J474">
        <v>0</v>
      </c>
      <c r="K474">
        <v>0</v>
      </c>
      <c r="L474">
        <v>0</v>
      </c>
      <c r="M474">
        <v>0</v>
      </c>
      <c r="N474">
        <v>0</v>
      </c>
      <c r="O474">
        <v>0</v>
      </c>
      <c r="P474">
        <v>0</v>
      </c>
      <c r="Q474">
        <v>0</v>
      </c>
      <c r="R474">
        <v>0</v>
      </c>
      <c r="S474">
        <v>0</v>
      </c>
      <c r="T474">
        <v>0</v>
      </c>
      <c r="U474">
        <v>0</v>
      </c>
      <c r="V474">
        <v>0</v>
      </c>
      <c r="W474">
        <v>0</v>
      </c>
      <c r="X474">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row>
    <row r="475" spans="1:48">
      <c r="A475" t="s">
        <v>84</v>
      </c>
      <c r="B475">
        <v>1</v>
      </c>
      <c r="C475">
        <v>7464</v>
      </c>
      <c r="D475">
        <v>5</v>
      </c>
      <c r="E475" t="s">
        <v>494</v>
      </c>
      <c r="G475">
        <v>0</v>
      </c>
      <c r="H475">
        <v>0</v>
      </c>
      <c r="I475">
        <v>0</v>
      </c>
      <c r="J475">
        <v>0</v>
      </c>
      <c r="K475">
        <v>0</v>
      </c>
      <c r="L475">
        <v>0</v>
      </c>
      <c r="M475">
        <v>0</v>
      </c>
      <c r="N475">
        <v>0</v>
      </c>
      <c r="O475">
        <v>0</v>
      </c>
      <c r="P475">
        <v>0</v>
      </c>
      <c r="Q475">
        <v>0</v>
      </c>
      <c r="R475">
        <v>0</v>
      </c>
      <c r="S475">
        <v>0</v>
      </c>
      <c r="T475">
        <v>0</v>
      </c>
      <c r="U475">
        <v>0</v>
      </c>
      <c r="V475">
        <v>0</v>
      </c>
      <c r="W475">
        <v>0</v>
      </c>
      <c r="X475">
        <v>0</v>
      </c>
      <c r="Y475">
        <v>0</v>
      </c>
      <c r="Z475">
        <v>0</v>
      </c>
      <c r="AA475">
        <v>0</v>
      </c>
      <c r="AB475">
        <v>0</v>
      </c>
      <c r="AC475">
        <v>0</v>
      </c>
      <c r="AD475">
        <v>0</v>
      </c>
      <c r="AE475">
        <v>0</v>
      </c>
      <c r="AF475">
        <v>0</v>
      </c>
      <c r="AG475">
        <v>0</v>
      </c>
      <c r="AH475">
        <v>0</v>
      </c>
      <c r="AI475">
        <v>0</v>
      </c>
      <c r="AJ475">
        <v>0</v>
      </c>
      <c r="AK475">
        <v>0</v>
      </c>
      <c r="AL475">
        <v>0</v>
      </c>
      <c r="AM475">
        <v>0</v>
      </c>
      <c r="AN475">
        <v>0</v>
      </c>
      <c r="AO475">
        <v>0</v>
      </c>
      <c r="AP475">
        <v>0</v>
      </c>
      <c r="AQ475">
        <v>0</v>
      </c>
      <c r="AR475">
        <v>0</v>
      </c>
      <c r="AS475">
        <v>0</v>
      </c>
      <c r="AT475">
        <v>0</v>
      </c>
      <c r="AU475">
        <v>0</v>
      </c>
      <c r="AV475">
        <v>0</v>
      </c>
    </row>
    <row r="476" spans="1:48">
      <c r="A476" t="s">
        <v>84</v>
      </c>
      <c r="B476">
        <v>1</v>
      </c>
      <c r="C476">
        <v>7465</v>
      </c>
      <c r="D476">
        <v>5</v>
      </c>
      <c r="E476" t="s">
        <v>495</v>
      </c>
      <c r="G476">
        <v>0</v>
      </c>
      <c r="H476">
        <v>0</v>
      </c>
      <c r="I476">
        <v>0</v>
      </c>
      <c r="J476">
        <v>0</v>
      </c>
      <c r="K476">
        <v>0</v>
      </c>
      <c r="L476">
        <v>0</v>
      </c>
      <c r="M476">
        <v>0</v>
      </c>
      <c r="N476">
        <v>0</v>
      </c>
      <c r="O476">
        <v>0</v>
      </c>
      <c r="P476">
        <v>0</v>
      </c>
      <c r="Q476">
        <v>0</v>
      </c>
      <c r="R476">
        <v>0</v>
      </c>
      <c r="S476">
        <v>0</v>
      </c>
      <c r="T476">
        <v>0</v>
      </c>
      <c r="U476">
        <v>0</v>
      </c>
      <c r="V476">
        <v>0</v>
      </c>
      <c r="W476">
        <v>0</v>
      </c>
      <c r="X476">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row>
    <row r="477" spans="1:48">
      <c r="A477" t="s">
        <v>84</v>
      </c>
      <c r="B477">
        <v>1</v>
      </c>
      <c r="C477">
        <v>7466</v>
      </c>
      <c r="D477">
        <v>5</v>
      </c>
      <c r="E477" t="s">
        <v>496</v>
      </c>
      <c r="G477">
        <v>0</v>
      </c>
      <c r="H477">
        <v>0</v>
      </c>
      <c r="I477">
        <v>0</v>
      </c>
      <c r="J477">
        <v>0</v>
      </c>
      <c r="K477">
        <v>0</v>
      </c>
      <c r="L477">
        <v>0</v>
      </c>
      <c r="M477">
        <v>0</v>
      </c>
      <c r="N477">
        <v>0</v>
      </c>
      <c r="O477">
        <v>0</v>
      </c>
      <c r="P477">
        <v>0</v>
      </c>
      <c r="Q477">
        <v>0</v>
      </c>
      <c r="R477">
        <v>0</v>
      </c>
      <c r="S477">
        <v>0</v>
      </c>
      <c r="T477">
        <v>0</v>
      </c>
      <c r="U477">
        <v>0</v>
      </c>
      <c r="V477">
        <v>0</v>
      </c>
      <c r="W477">
        <v>0</v>
      </c>
      <c r="X477">
        <v>0</v>
      </c>
      <c r="Y477">
        <v>0</v>
      </c>
      <c r="Z477">
        <v>0</v>
      </c>
      <c r="AA477">
        <v>0</v>
      </c>
      <c r="AB477">
        <v>0</v>
      </c>
      <c r="AC477">
        <v>0</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row>
    <row r="478" spans="1:48">
      <c r="A478" t="s">
        <v>84</v>
      </c>
      <c r="B478">
        <v>1</v>
      </c>
      <c r="C478">
        <v>7467</v>
      </c>
      <c r="D478">
        <v>5</v>
      </c>
      <c r="E478" t="s">
        <v>497</v>
      </c>
      <c r="G478">
        <v>0</v>
      </c>
      <c r="H478">
        <v>0</v>
      </c>
      <c r="I478">
        <v>0</v>
      </c>
      <c r="J478">
        <v>0</v>
      </c>
      <c r="K478">
        <v>0</v>
      </c>
      <c r="L478">
        <v>0</v>
      </c>
      <c r="M478">
        <v>0</v>
      </c>
      <c r="N478">
        <v>0</v>
      </c>
      <c r="O478">
        <v>0</v>
      </c>
      <c r="P478">
        <v>0</v>
      </c>
      <c r="Q478">
        <v>0</v>
      </c>
      <c r="R478">
        <v>0</v>
      </c>
      <c r="S478">
        <v>0</v>
      </c>
      <c r="T478">
        <v>0</v>
      </c>
      <c r="U478">
        <v>0</v>
      </c>
      <c r="V478">
        <v>0</v>
      </c>
      <c r="W478">
        <v>0</v>
      </c>
      <c r="X478">
        <v>0</v>
      </c>
      <c r="Y478">
        <v>0</v>
      </c>
      <c r="Z478">
        <v>0</v>
      </c>
      <c r="AA478">
        <v>0</v>
      </c>
      <c r="AB478">
        <v>0</v>
      </c>
      <c r="AC478">
        <v>0</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row>
    <row r="479" spans="1:48">
      <c r="A479" t="s">
        <v>84</v>
      </c>
      <c r="B479">
        <v>1</v>
      </c>
      <c r="C479">
        <v>7468</v>
      </c>
      <c r="D479">
        <v>5</v>
      </c>
      <c r="E479" t="s">
        <v>498</v>
      </c>
      <c r="G479">
        <v>0</v>
      </c>
      <c r="H479">
        <v>0</v>
      </c>
      <c r="I479">
        <v>0</v>
      </c>
      <c r="J479">
        <v>0</v>
      </c>
      <c r="K479">
        <v>0</v>
      </c>
      <c r="L479">
        <v>0</v>
      </c>
      <c r="M479">
        <v>0</v>
      </c>
      <c r="N479">
        <v>0</v>
      </c>
      <c r="O479">
        <v>83.74</v>
      </c>
      <c r="P479">
        <v>0</v>
      </c>
      <c r="Q479">
        <v>0</v>
      </c>
      <c r="R479">
        <v>195.46</v>
      </c>
      <c r="S479">
        <v>500</v>
      </c>
      <c r="T479">
        <v>0</v>
      </c>
      <c r="U479">
        <v>0</v>
      </c>
      <c r="V479">
        <v>0</v>
      </c>
      <c r="W479">
        <v>0</v>
      </c>
      <c r="X479">
        <v>0</v>
      </c>
      <c r="Y479">
        <v>0</v>
      </c>
      <c r="Z479">
        <v>0</v>
      </c>
      <c r="AA479">
        <v>160.78</v>
      </c>
      <c r="AB479">
        <v>0</v>
      </c>
      <c r="AC479">
        <v>0</v>
      </c>
      <c r="AD479">
        <v>919.66</v>
      </c>
      <c r="AE479">
        <v>0</v>
      </c>
      <c r="AF479">
        <v>0</v>
      </c>
      <c r="AG479">
        <v>0</v>
      </c>
      <c r="AH479">
        <v>0</v>
      </c>
      <c r="AI479">
        <v>0</v>
      </c>
      <c r="AJ479">
        <v>0</v>
      </c>
      <c r="AK479">
        <v>0</v>
      </c>
      <c r="AL479">
        <v>0</v>
      </c>
      <c r="AM479">
        <v>0</v>
      </c>
      <c r="AN479">
        <v>0</v>
      </c>
      <c r="AO479">
        <v>0</v>
      </c>
      <c r="AP479">
        <v>0</v>
      </c>
      <c r="AQ479">
        <v>0</v>
      </c>
      <c r="AR479">
        <v>0</v>
      </c>
      <c r="AS479">
        <v>0</v>
      </c>
      <c r="AT479">
        <v>0</v>
      </c>
      <c r="AU479">
        <v>0</v>
      </c>
      <c r="AV479">
        <v>0</v>
      </c>
    </row>
    <row r="480" spans="1:48">
      <c r="A480" t="s">
        <v>84</v>
      </c>
      <c r="B480">
        <v>1</v>
      </c>
      <c r="C480">
        <v>7469</v>
      </c>
      <c r="D480">
        <v>5</v>
      </c>
      <c r="E480" t="s">
        <v>499</v>
      </c>
      <c r="G480">
        <v>0</v>
      </c>
      <c r="H480">
        <v>0</v>
      </c>
      <c r="I480">
        <v>0</v>
      </c>
      <c r="J480">
        <v>0</v>
      </c>
      <c r="K480">
        <v>0</v>
      </c>
      <c r="L480">
        <v>0</v>
      </c>
      <c r="M480">
        <v>0</v>
      </c>
      <c r="N480">
        <v>0</v>
      </c>
      <c r="O480">
        <v>0</v>
      </c>
      <c r="P480">
        <v>226.84</v>
      </c>
      <c r="Q480">
        <v>131.75</v>
      </c>
      <c r="R480">
        <v>0</v>
      </c>
      <c r="S480">
        <v>0</v>
      </c>
      <c r="T480">
        <v>0</v>
      </c>
      <c r="U480">
        <v>0</v>
      </c>
      <c r="V480">
        <v>0</v>
      </c>
      <c r="W480">
        <v>0</v>
      </c>
      <c r="X480">
        <v>0</v>
      </c>
      <c r="Y480">
        <v>0</v>
      </c>
      <c r="Z480">
        <v>0</v>
      </c>
      <c r="AA480">
        <v>0</v>
      </c>
      <c r="AB480">
        <v>0</v>
      </c>
      <c r="AC480">
        <v>0</v>
      </c>
      <c r="AD480">
        <v>0</v>
      </c>
      <c r="AE480">
        <v>0</v>
      </c>
      <c r="AF480">
        <v>0</v>
      </c>
      <c r="AG480">
        <v>0</v>
      </c>
      <c r="AH480">
        <v>0</v>
      </c>
      <c r="AI480">
        <v>0</v>
      </c>
      <c r="AJ480">
        <v>0</v>
      </c>
      <c r="AK480">
        <v>0</v>
      </c>
      <c r="AL480">
        <v>0</v>
      </c>
      <c r="AM480">
        <v>0</v>
      </c>
      <c r="AN480">
        <v>0</v>
      </c>
      <c r="AO480">
        <v>0</v>
      </c>
      <c r="AP480">
        <v>0</v>
      </c>
      <c r="AQ480">
        <v>0</v>
      </c>
      <c r="AR480">
        <v>0</v>
      </c>
      <c r="AS480">
        <v>0</v>
      </c>
      <c r="AT480">
        <v>0</v>
      </c>
      <c r="AU480">
        <v>0</v>
      </c>
      <c r="AV480">
        <v>0</v>
      </c>
    </row>
    <row r="481" spans="1:48">
      <c r="A481" t="s">
        <v>84</v>
      </c>
      <c r="B481">
        <v>1</v>
      </c>
      <c r="C481">
        <v>7475</v>
      </c>
      <c r="D481">
        <v>5</v>
      </c>
      <c r="E481" t="s">
        <v>500</v>
      </c>
      <c r="G481">
        <v>0</v>
      </c>
      <c r="H481">
        <v>0</v>
      </c>
      <c r="I481">
        <v>0</v>
      </c>
      <c r="J481">
        <v>0</v>
      </c>
      <c r="K481">
        <v>0</v>
      </c>
      <c r="L481">
        <v>0</v>
      </c>
      <c r="M481">
        <v>0</v>
      </c>
      <c r="N481">
        <v>0</v>
      </c>
      <c r="O481">
        <v>0</v>
      </c>
      <c r="P481">
        <v>0</v>
      </c>
      <c r="Q481">
        <v>43.95</v>
      </c>
      <c r="R481">
        <v>0</v>
      </c>
      <c r="S481">
        <v>350</v>
      </c>
      <c r="T481">
        <v>0</v>
      </c>
      <c r="U481">
        <v>0</v>
      </c>
      <c r="V481">
        <v>0</v>
      </c>
      <c r="W481">
        <v>0</v>
      </c>
      <c r="X481">
        <v>0</v>
      </c>
      <c r="Y481">
        <v>0</v>
      </c>
      <c r="Z481">
        <v>0</v>
      </c>
      <c r="AA481">
        <v>0</v>
      </c>
      <c r="AB481">
        <v>0</v>
      </c>
      <c r="AC481">
        <v>0</v>
      </c>
      <c r="AD481">
        <v>0</v>
      </c>
      <c r="AE481">
        <v>0</v>
      </c>
      <c r="AF481">
        <v>0</v>
      </c>
      <c r="AG481">
        <v>0</v>
      </c>
      <c r="AH481">
        <v>0</v>
      </c>
      <c r="AI481">
        <v>0</v>
      </c>
      <c r="AJ481">
        <v>0</v>
      </c>
      <c r="AK481">
        <v>0</v>
      </c>
      <c r="AL481">
        <v>0</v>
      </c>
      <c r="AM481">
        <v>0</v>
      </c>
      <c r="AN481">
        <v>0</v>
      </c>
      <c r="AO481">
        <v>0</v>
      </c>
      <c r="AP481">
        <v>0</v>
      </c>
      <c r="AQ481">
        <v>0</v>
      </c>
      <c r="AR481">
        <v>0</v>
      </c>
      <c r="AS481">
        <v>0</v>
      </c>
      <c r="AT481">
        <v>0</v>
      </c>
      <c r="AU481">
        <v>0</v>
      </c>
      <c r="AV481">
        <v>0</v>
      </c>
    </row>
    <row r="482" spans="1:48">
      <c r="A482" t="s">
        <v>84</v>
      </c>
      <c r="B482">
        <v>1</v>
      </c>
      <c r="C482">
        <v>7500</v>
      </c>
      <c r="D482">
        <v>5</v>
      </c>
      <c r="E482" t="s">
        <v>501</v>
      </c>
      <c r="G482">
        <v>0</v>
      </c>
      <c r="H482">
        <v>0</v>
      </c>
      <c r="I482">
        <v>0</v>
      </c>
      <c r="J482">
        <v>0</v>
      </c>
      <c r="K482">
        <v>0</v>
      </c>
      <c r="L482">
        <v>0</v>
      </c>
      <c r="M482">
        <v>0</v>
      </c>
      <c r="N482">
        <v>0</v>
      </c>
      <c r="O482">
        <v>0</v>
      </c>
      <c r="P482">
        <v>0</v>
      </c>
      <c r="Q482">
        <v>0</v>
      </c>
      <c r="R482">
        <v>0</v>
      </c>
      <c r="S482">
        <v>0</v>
      </c>
      <c r="T482">
        <v>0</v>
      </c>
      <c r="U482">
        <v>0</v>
      </c>
      <c r="V482">
        <v>0</v>
      </c>
      <c r="W482">
        <v>0</v>
      </c>
      <c r="X482">
        <v>0</v>
      </c>
      <c r="Y482">
        <v>0</v>
      </c>
      <c r="Z482">
        <v>0</v>
      </c>
      <c r="AA482">
        <v>0</v>
      </c>
      <c r="AB482">
        <v>0</v>
      </c>
      <c r="AC482">
        <v>0</v>
      </c>
      <c r="AD482">
        <v>0</v>
      </c>
      <c r="AE482">
        <v>0</v>
      </c>
      <c r="AF482">
        <v>0</v>
      </c>
      <c r="AG482">
        <v>0</v>
      </c>
      <c r="AH482">
        <v>0</v>
      </c>
      <c r="AI482">
        <v>0</v>
      </c>
      <c r="AJ482">
        <v>0</v>
      </c>
      <c r="AK482">
        <v>0</v>
      </c>
      <c r="AL482">
        <v>0</v>
      </c>
      <c r="AM482">
        <v>0</v>
      </c>
      <c r="AN482">
        <v>0</v>
      </c>
      <c r="AO482">
        <v>0</v>
      </c>
      <c r="AP482">
        <v>0</v>
      </c>
      <c r="AQ482">
        <v>0</v>
      </c>
      <c r="AR482">
        <v>0</v>
      </c>
      <c r="AS482">
        <v>0</v>
      </c>
      <c r="AT482">
        <v>0</v>
      </c>
      <c r="AU482">
        <v>0</v>
      </c>
      <c r="AV482">
        <v>0</v>
      </c>
    </row>
    <row r="483" spans="1:48">
      <c r="A483" t="s">
        <v>84</v>
      </c>
      <c r="B483">
        <v>1</v>
      </c>
      <c r="C483">
        <v>7501</v>
      </c>
      <c r="D483">
        <v>5</v>
      </c>
      <c r="E483" t="s">
        <v>501</v>
      </c>
      <c r="G483">
        <v>0</v>
      </c>
      <c r="H483">
        <v>0</v>
      </c>
      <c r="I483">
        <v>0</v>
      </c>
      <c r="J483">
        <v>0</v>
      </c>
      <c r="K483">
        <v>0</v>
      </c>
      <c r="L483">
        <v>0</v>
      </c>
      <c r="M483">
        <v>0</v>
      </c>
      <c r="N483">
        <v>0</v>
      </c>
      <c r="O483">
        <v>0</v>
      </c>
      <c r="P483">
        <v>0</v>
      </c>
      <c r="Q483">
        <v>0</v>
      </c>
      <c r="R483">
        <v>0</v>
      </c>
      <c r="S483">
        <v>0</v>
      </c>
      <c r="T483">
        <v>0</v>
      </c>
      <c r="U483">
        <v>0</v>
      </c>
      <c r="V483">
        <v>0</v>
      </c>
      <c r="W483">
        <v>0</v>
      </c>
      <c r="X483">
        <v>0</v>
      </c>
      <c r="Y483">
        <v>0</v>
      </c>
      <c r="Z483">
        <v>0</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row>
    <row r="484" spans="1:48">
      <c r="A484" t="s">
        <v>84</v>
      </c>
      <c r="B484">
        <v>1</v>
      </c>
      <c r="C484">
        <v>7502</v>
      </c>
      <c r="D484">
        <v>5</v>
      </c>
      <c r="E484" t="s">
        <v>501</v>
      </c>
      <c r="G484">
        <v>0</v>
      </c>
      <c r="H484">
        <v>0</v>
      </c>
      <c r="I484">
        <v>0</v>
      </c>
      <c r="J484">
        <v>0</v>
      </c>
      <c r="K484">
        <v>0</v>
      </c>
      <c r="L484">
        <v>0</v>
      </c>
      <c r="M484">
        <v>0</v>
      </c>
      <c r="N484">
        <v>0</v>
      </c>
      <c r="O484">
        <v>0</v>
      </c>
      <c r="P484">
        <v>0</v>
      </c>
      <c r="Q484">
        <v>0</v>
      </c>
      <c r="R484">
        <v>0</v>
      </c>
      <c r="S484">
        <v>0</v>
      </c>
      <c r="T484">
        <v>0</v>
      </c>
      <c r="U484">
        <v>0</v>
      </c>
      <c r="V484">
        <v>0</v>
      </c>
      <c r="W484">
        <v>0</v>
      </c>
      <c r="X484">
        <v>0</v>
      </c>
      <c r="Y484">
        <v>0</v>
      </c>
      <c r="Z484">
        <v>0</v>
      </c>
      <c r="AA484">
        <v>0</v>
      </c>
      <c r="AB484">
        <v>0</v>
      </c>
      <c r="AC484">
        <v>0</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row>
    <row r="485" spans="1:48">
      <c r="A485" t="s">
        <v>84</v>
      </c>
      <c r="B485">
        <v>1</v>
      </c>
      <c r="C485">
        <v>7503</v>
      </c>
      <c r="D485">
        <v>5</v>
      </c>
      <c r="E485" t="s">
        <v>501</v>
      </c>
      <c r="G485">
        <v>0</v>
      </c>
      <c r="H485">
        <v>0</v>
      </c>
      <c r="I485">
        <v>0</v>
      </c>
      <c r="J485">
        <v>0</v>
      </c>
      <c r="K485">
        <v>0</v>
      </c>
      <c r="L485">
        <v>0</v>
      </c>
      <c r="M485">
        <v>0</v>
      </c>
      <c r="N485">
        <v>0</v>
      </c>
      <c r="O485">
        <v>0</v>
      </c>
      <c r="P485">
        <v>0</v>
      </c>
      <c r="Q485">
        <v>0</v>
      </c>
      <c r="R485">
        <v>0</v>
      </c>
      <c r="S485">
        <v>0</v>
      </c>
      <c r="T485">
        <v>0</v>
      </c>
      <c r="U485">
        <v>0</v>
      </c>
      <c r="V485">
        <v>0</v>
      </c>
      <c r="W485">
        <v>0</v>
      </c>
      <c r="X485">
        <v>0</v>
      </c>
      <c r="Y485">
        <v>0</v>
      </c>
      <c r="Z485">
        <v>0</v>
      </c>
      <c r="AA485">
        <v>0</v>
      </c>
      <c r="AB485">
        <v>0</v>
      </c>
      <c r="AC485">
        <v>0</v>
      </c>
      <c r="AD485">
        <v>0</v>
      </c>
      <c r="AE485">
        <v>0</v>
      </c>
      <c r="AF485">
        <v>0</v>
      </c>
      <c r="AG485">
        <v>0</v>
      </c>
      <c r="AH485">
        <v>0</v>
      </c>
      <c r="AI485">
        <v>0</v>
      </c>
      <c r="AJ485">
        <v>0</v>
      </c>
      <c r="AK485">
        <v>0</v>
      </c>
      <c r="AL485">
        <v>0</v>
      </c>
      <c r="AM485">
        <v>0</v>
      </c>
      <c r="AN485">
        <v>0</v>
      </c>
      <c r="AO485">
        <v>0</v>
      </c>
      <c r="AP485">
        <v>0</v>
      </c>
      <c r="AQ485">
        <v>0</v>
      </c>
      <c r="AR485">
        <v>0</v>
      </c>
      <c r="AS485">
        <v>0</v>
      </c>
      <c r="AT485">
        <v>0</v>
      </c>
      <c r="AU485">
        <v>0</v>
      </c>
      <c r="AV485">
        <v>0</v>
      </c>
    </row>
    <row r="486" spans="1:48">
      <c r="A486" t="s">
        <v>84</v>
      </c>
      <c r="B486">
        <v>1</v>
      </c>
      <c r="C486">
        <v>7504</v>
      </c>
      <c r="D486">
        <v>5</v>
      </c>
      <c r="E486" t="s">
        <v>424</v>
      </c>
      <c r="G486">
        <v>0</v>
      </c>
      <c r="H486">
        <v>0</v>
      </c>
      <c r="I486">
        <v>0</v>
      </c>
      <c r="J486">
        <v>0</v>
      </c>
      <c r="K486">
        <v>0</v>
      </c>
      <c r="L486">
        <v>0</v>
      </c>
      <c r="M486">
        <v>0</v>
      </c>
      <c r="N486">
        <v>0</v>
      </c>
      <c r="O486">
        <v>0</v>
      </c>
      <c r="P486">
        <v>0</v>
      </c>
      <c r="Q486">
        <v>0</v>
      </c>
      <c r="R486">
        <v>0</v>
      </c>
      <c r="S486">
        <v>0</v>
      </c>
      <c r="T486">
        <v>0</v>
      </c>
      <c r="U486">
        <v>0</v>
      </c>
      <c r="V486">
        <v>0</v>
      </c>
      <c r="W486">
        <v>0</v>
      </c>
      <c r="X486">
        <v>0</v>
      </c>
      <c r="Y486">
        <v>0</v>
      </c>
      <c r="Z486">
        <v>0</v>
      </c>
      <c r="AA486">
        <v>0</v>
      </c>
      <c r="AB486">
        <v>0</v>
      </c>
      <c r="AC486">
        <v>0</v>
      </c>
      <c r="AD486">
        <v>0</v>
      </c>
      <c r="AE486">
        <v>0</v>
      </c>
      <c r="AF486">
        <v>0</v>
      </c>
      <c r="AG486">
        <v>0</v>
      </c>
      <c r="AH486">
        <v>0</v>
      </c>
      <c r="AI486">
        <v>0</v>
      </c>
      <c r="AJ486">
        <v>0</v>
      </c>
      <c r="AK486">
        <v>0</v>
      </c>
      <c r="AL486">
        <v>0</v>
      </c>
      <c r="AM486">
        <v>0</v>
      </c>
      <c r="AN486">
        <v>0</v>
      </c>
      <c r="AO486">
        <v>0</v>
      </c>
      <c r="AP486">
        <v>0</v>
      </c>
      <c r="AQ486">
        <v>0</v>
      </c>
      <c r="AR486">
        <v>0</v>
      </c>
      <c r="AS486">
        <v>0</v>
      </c>
      <c r="AT486">
        <v>0</v>
      </c>
      <c r="AU486">
        <v>0</v>
      </c>
      <c r="AV486">
        <v>0</v>
      </c>
    </row>
    <row r="487" spans="1:48">
      <c r="A487" t="s">
        <v>84</v>
      </c>
      <c r="B487">
        <v>1</v>
      </c>
      <c r="C487">
        <v>7505</v>
      </c>
      <c r="D487">
        <v>5</v>
      </c>
      <c r="E487" t="s">
        <v>502</v>
      </c>
      <c r="G487">
        <v>0</v>
      </c>
      <c r="H487">
        <v>0</v>
      </c>
      <c r="I487">
        <v>0</v>
      </c>
      <c r="J487">
        <v>0</v>
      </c>
      <c r="K487">
        <v>0</v>
      </c>
      <c r="L487">
        <v>0</v>
      </c>
      <c r="M487">
        <v>0</v>
      </c>
      <c r="N487">
        <v>375</v>
      </c>
      <c r="O487">
        <v>0</v>
      </c>
      <c r="P487">
        <v>0</v>
      </c>
      <c r="Q487">
        <v>0</v>
      </c>
      <c r="R487">
        <v>0</v>
      </c>
      <c r="S487">
        <v>0</v>
      </c>
      <c r="T487">
        <v>0</v>
      </c>
      <c r="U487">
        <v>0</v>
      </c>
      <c r="V487">
        <v>0</v>
      </c>
      <c r="W487">
        <v>0</v>
      </c>
      <c r="X487">
        <v>0</v>
      </c>
      <c r="Y487">
        <v>0</v>
      </c>
      <c r="Z487">
        <v>0</v>
      </c>
      <c r="AA487">
        <v>0</v>
      </c>
      <c r="AB487">
        <v>0</v>
      </c>
      <c r="AC487">
        <v>0</v>
      </c>
      <c r="AD487">
        <v>0</v>
      </c>
      <c r="AE487">
        <v>0</v>
      </c>
      <c r="AF487">
        <v>0</v>
      </c>
      <c r="AG487">
        <v>0</v>
      </c>
      <c r="AH487">
        <v>0</v>
      </c>
      <c r="AI487">
        <v>0</v>
      </c>
      <c r="AJ487">
        <v>0</v>
      </c>
      <c r="AK487">
        <v>0</v>
      </c>
      <c r="AL487">
        <v>0</v>
      </c>
      <c r="AM487">
        <v>0</v>
      </c>
      <c r="AN487">
        <v>0</v>
      </c>
      <c r="AO487">
        <v>0</v>
      </c>
      <c r="AP487">
        <v>0</v>
      </c>
      <c r="AQ487">
        <v>0</v>
      </c>
      <c r="AR487">
        <v>0</v>
      </c>
      <c r="AS487">
        <v>0</v>
      </c>
      <c r="AT487">
        <v>0</v>
      </c>
      <c r="AU487">
        <v>0</v>
      </c>
      <c r="AV487">
        <v>0</v>
      </c>
    </row>
    <row r="488" spans="1:48">
      <c r="A488" t="s">
        <v>84</v>
      </c>
      <c r="B488">
        <v>1</v>
      </c>
      <c r="C488">
        <v>7506</v>
      </c>
      <c r="D488">
        <v>5</v>
      </c>
      <c r="E488" t="s">
        <v>503</v>
      </c>
      <c r="G488">
        <v>0</v>
      </c>
      <c r="H488">
        <v>0</v>
      </c>
      <c r="I488">
        <v>0</v>
      </c>
      <c r="J488">
        <v>0</v>
      </c>
      <c r="K488">
        <v>0</v>
      </c>
      <c r="L488">
        <v>88.2</v>
      </c>
      <c r="M488">
        <v>0</v>
      </c>
      <c r="N488">
        <v>0</v>
      </c>
      <c r="O488">
        <v>0</v>
      </c>
      <c r="P488">
        <v>0</v>
      </c>
      <c r="Q488">
        <v>156.07</v>
      </c>
      <c r="R488">
        <v>231.77</v>
      </c>
      <c r="S488">
        <v>344.95</v>
      </c>
      <c r="T488">
        <v>0</v>
      </c>
      <c r="U488">
        <v>0</v>
      </c>
      <c r="V488">
        <v>0</v>
      </c>
      <c r="W488">
        <v>0</v>
      </c>
      <c r="X488">
        <v>0</v>
      </c>
      <c r="Y488">
        <v>0</v>
      </c>
      <c r="Z488">
        <v>0</v>
      </c>
      <c r="AA488">
        <v>75</v>
      </c>
      <c r="AB488">
        <v>0</v>
      </c>
      <c r="AC488">
        <v>0</v>
      </c>
      <c r="AD488">
        <v>485.25</v>
      </c>
      <c r="AE488">
        <v>225</v>
      </c>
      <c r="AF488">
        <v>0</v>
      </c>
      <c r="AG488">
        <v>0</v>
      </c>
      <c r="AH488">
        <v>0</v>
      </c>
      <c r="AI488">
        <v>0</v>
      </c>
      <c r="AJ488">
        <v>0</v>
      </c>
      <c r="AK488">
        <v>0</v>
      </c>
      <c r="AL488">
        <v>0</v>
      </c>
      <c r="AM488">
        <v>75</v>
      </c>
      <c r="AN488">
        <v>0</v>
      </c>
      <c r="AO488">
        <v>0</v>
      </c>
      <c r="AP488">
        <v>0</v>
      </c>
      <c r="AQ488">
        <v>0</v>
      </c>
      <c r="AR488">
        <v>0</v>
      </c>
      <c r="AS488">
        <v>0</v>
      </c>
      <c r="AT488">
        <v>0</v>
      </c>
      <c r="AU488">
        <v>0</v>
      </c>
      <c r="AV488">
        <v>0</v>
      </c>
    </row>
    <row r="489" spans="1:48">
      <c r="A489" t="s">
        <v>84</v>
      </c>
      <c r="B489">
        <v>1</v>
      </c>
      <c r="C489">
        <v>7507</v>
      </c>
      <c r="D489">
        <v>5</v>
      </c>
      <c r="E489" t="s">
        <v>204</v>
      </c>
      <c r="G489">
        <v>0</v>
      </c>
      <c r="H489">
        <v>0</v>
      </c>
      <c r="I489">
        <v>0</v>
      </c>
      <c r="J489">
        <v>0</v>
      </c>
      <c r="K489">
        <v>0</v>
      </c>
      <c r="L489">
        <v>0</v>
      </c>
      <c r="M489">
        <v>0</v>
      </c>
      <c r="N489">
        <v>0</v>
      </c>
      <c r="O489">
        <v>0</v>
      </c>
      <c r="P489">
        <v>0</v>
      </c>
      <c r="Q489">
        <v>0</v>
      </c>
      <c r="R489">
        <v>0</v>
      </c>
      <c r="S489">
        <v>0</v>
      </c>
      <c r="T489">
        <v>0</v>
      </c>
      <c r="U489">
        <v>0</v>
      </c>
      <c r="V489">
        <v>0</v>
      </c>
      <c r="W489">
        <v>0</v>
      </c>
      <c r="X489">
        <v>0</v>
      </c>
      <c r="Y489">
        <v>0</v>
      </c>
      <c r="Z489">
        <v>0</v>
      </c>
      <c r="AA489">
        <v>0</v>
      </c>
      <c r="AB489">
        <v>0</v>
      </c>
      <c r="AC489">
        <v>0</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row>
    <row r="490" spans="1:48">
      <c r="A490" t="s">
        <v>84</v>
      </c>
      <c r="B490">
        <v>1</v>
      </c>
      <c r="C490">
        <v>7508</v>
      </c>
      <c r="D490">
        <v>5</v>
      </c>
      <c r="E490" t="s">
        <v>504</v>
      </c>
      <c r="G490">
        <v>0</v>
      </c>
      <c r="H490">
        <v>0</v>
      </c>
      <c r="I490">
        <v>0</v>
      </c>
      <c r="J490">
        <v>0</v>
      </c>
      <c r="K490">
        <v>0</v>
      </c>
      <c r="L490">
        <v>0</v>
      </c>
      <c r="M490">
        <v>0</v>
      </c>
      <c r="N490">
        <v>0</v>
      </c>
      <c r="O490">
        <v>0</v>
      </c>
      <c r="P490">
        <v>0</v>
      </c>
      <c r="Q490">
        <v>184.95</v>
      </c>
      <c r="R490">
        <v>0</v>
      </c>
      <c r="S490">
        <v>0</v>
      </c>
      <c r="T490">
        <v>0</v>
      </c>
      <c r="U490">
        <v>0</v>
      </c>
      <c r="V490">
        <v>0</v>
      </c>
      <c r="W490">
        <v>0</v>
      </c>
      <c r="X490">
        <v>0</v>
      </c>
      <c r="Y490">
        <v>0</v>
      </c>
      <c r="Z490">
        <v>0</v>
      </c>
      <c r="AA490">
        <v>0</v>
      </c>
      <c r="AB490">
        <v>0</v>
      </c>
      <c r="AC490">
        <v>0</v>
      </c>
      <c r="AD490">
        <v>0</v>
      </c>
      <c r="AE490">
        <v>0</v>
      </c>
      <c r="AF490">
        <v>0</v>
      </c>
      <c r="AG490">
        <v>0</v>
      </c>
      <c r="AH490">
        <v>0</v>
      </c>
      <c r="AI490">
        <v>0</v>
      </c>
      <c r="AJ490">
        <v>0</v>
      </c>
      <c r="AK490">
        <v>0</v>
      </c>
      <c r="AL490">
        <v>0</v>
      </c>
      <c r="AM490">
        <v>0</v>
      </c>
      <c r="AN490">
        <v>0</v>
      </c>
      <c r="AO490">
        <v>0</v>
      </c>
      <c r="AP490">
        <v>0</v>
      </c>
      <c r="AQ490">
        <v>0</v>
      </c>
      <c r="AR490">
        <v>0</v>
      </c>
      <c r="AS490">
        <v>0</v>
      </c>
      <c r="AT490">
        <v>0</v>
      </c>
      <c r="AU490">
        <v>0</v>
      </c>
      <c r="AV490">
        <v>0</v>
      </c>
    </row>
    <row r="491" spans="1:48">
      <c r="A491" t="s">
        <v>84</v>
      </c>
      <c r="B491">
        <v>1</v>
      </c>
      <c r="C491">
        <v>7600</v>
      </c>
      <c r="D491">
        <v>5</v>
      </c>
      <c r="E491" t="s">
        <v>505</v>
      </c>
      <c r="G491">
        <v>0</v>
      </c>
      <c r="H491">
        <v>0</v>
      </c>
      <c r="I491">
        <v>0</v>
      </c>
      <c r="J491">
        <v>0</v>
      </c>
      <c r="K491">
        <v>0</v>
      </c>
      <c r="L491">
        <v>0</v>
      </c>
      <c r="M491">
        <v>0</v>
      </c>
      <c r="N491">
        <v>0</v>
      </c>
      <c r="O491">
        <v>0</v>
      </c>
      <c r="P491">
        <v>0</v>
      </c>
      <c r="Q491">
        <v>100</v>
      </c>
      <c r="R491">
        <v>0</v>
      </c>
      <c r="S491">
        <v>159.6</v>
      </c>
      <c r="T491">
        <v>0</v>
      </c>
      <c r="U491">
        <v>0</v>
      </c>
      <c r="V491">
        <v>0</v>
      </c>
      <c r="W491">
        <v>0</v>
      </c>
      <c r="X491">
        <v>0</v>
      </c>
      <c r="Y491">
        <v>0</v>
      </c>
      <c r="Z491">
        <v>1182.29</v>
      </c>
      <c r="AA491">
        <v>169.55</v>
      </c>
      <c r="AB491">
        <v>0</v>
      </c>
      <c r="AC491">
        <v>0</v>
      </c>
      <c r="AD491">
        <v>0</v>
      </c>
      <c r="AE491">
        <v>1278.7</v>
      </c>
      <c r="AF491">
        <v>0</v>
      </c>
      <c r="AG491">
        <v>117.36</v>
      </c>
      <c r="AH491">
        <v>0</v>
      </c>
      <c r="AI491">
        <v>0</v>
      </c>
      <c r="AJ491">
        <v>0</v>
      </c>
      <c r="AK491">
        <v>0</v>
      </c>
      <c r="AL491">
        <v>0</v>
      </c>
      <c r="AM491">
        <v>0</v>
      </c>
      <c r="AN491">
        <v>922.11</v>
      </c>
      <c r="AO491">
        <v>271.47000000000003</v>
      </c>
      <c r="AP491">
        <v>240</v>
      </c>
      <c r="AQ491">
        <v>0</v>
      </c>
      <c r="AR491">
        <v>0</v>
      </c>
      <c r="AS491">
        <v>0</v>
      </c>
      <c r="AT491">
        <v>0</v>
      </c>
      <c r="AU491">
        <v>0</v>
      </c>
      <c r="AV491">
        <v>0</v>
      </c>
    </row>
    <row r="492" spans="1:48">
      <c r="A492" t="s">
        <v>84</v>
      </c>
      <c r="B492">
        <v>1</v>
      </c>
      <c r="C492">
        <v>7602</v>
      </c>
      <c r="D492">
        <v>5</v>
      </c>
      <c r="E492" t="s">
        <v>501</v>
      </c>
      <c r="G492">
        <v>0</v>
      </c>
      <c r="H492">
        <v>0</v>
      </c>
      <c r="I492">
        <v>0</v>
      </c>
      <c r="J492">
        <v>0</v>
      </c>
      <c r="K492">
        <v>0</v>
      </c>
      <c r="L492">
        <v>0</v>
      </c>
      <c r="M492">
        <v>0</v>
      </c>
      <c r="N492">
        <v>0</v>
      </c>
      <c r="O492">
        <v>0</v>
      </c>
      <c r="P492">
        <v>0</v>
      </c>
      <c r="Q492">
        <v>0</v>
      </c>
      <c r="R492">
        <v>0</v>
      </c>
      <c r="S492">
        <v>0</v>
      </c>
      <c r="T492">
        <v>0</v>
      </c>
      <c r="U492">
        <v>0</v>
      </c>
      <c r="V492">
        <v>0</v>
      </c>
      <c r="W492">
        <v>0</v>
      </c>
      <c r="X492">
        <v>0</v>
      </c>
      <c r="Y492">
        <v>0</v>
      </c>
      <c r="Z492">
        <v>0</v>
      </c>
      <c r="AA492">
        <v>0</v>
      </c>
      <c r="AB492">
        <v>0</v>
      </c>
      <c r="AC492">
        <v>0</v>
      </c>
      <c r="AD492">
        <v>0</v>
      </c>
      <c r="AE492">
        <v>0</v>
      </c>
      <c r="AF492">
        <v>0</v>
      </c>
      <c r="AG492">
        <v>0</v>
      </c>
      <c r="AH492">
        <v>0</v>
      </c>
      <c r="AI492">
        <v>0</v>
      </c>
      <c r="AJ492">
        <v>0</v>
      </c>
      <c r="AK492">
        <v>0</v>
      </c>
      <c r="AL492">
        <v>0</v>
      </c>
      <c r="AM492">
        <v>0</v>
      </c>
      <c r="AN492">
        <v>0</v>
      </c>
      <c r="AO492">
        <v>0</v>
      </c>
      <c r="AP492">
        <v>0</v>
      </c>
      <c r="AQ492">
        <v>0</v>
      </c>
      <c r="AR492">
        <v>0</v>
      </c>
      <c r="AS492">
        <v>0</v>
      </c>
      <c r="AT492">
        <v>0</v>
      </c>
      <c r="AU492">
        <v>0</v>
      </c>
      <c r="AV492">
        <v>0</v>
      </c>
    </row>
    <row r="493" spans="1:48">
      <c r="A493" t="s">
        <v>84</v>
      </c>
      <c r="B493">
        <v>1</v>
      </c>
      <c r="C493">
        <v>7603</v>
      </c>
      <c r="D493">
        <v>5</v>
      </c>
      <c r="E493" t="s">
        <v>501</v>
      </c>
      <c r="G493">
        <v>0</v>
      </c>
      <c r="H493">
        <v>0</v>
      </c>
      <c r="I493">
        <v>0</v>
      </c>
      <c r="J493">
        <v>0</v>
      </c>
      <c r="K493">
        <v>0</v>
      </c>
      <c r="L493">
        <v>0</v>
      </c>
      <c r="M493">
        <v>0</v>
      </c>
      <c r="N493">
        <v>0</v>
      </c>
      <c r="O493">
        <v>0</v>
      </c>
      <c r="P493">
        <v>0</v>
      </c>
      <c r="Q493">
        <v>0</v>
      </c>
      <c r="R493">
        <v>0</v>
      </c>
      <c r="S493">
        <v>0</v>
      </c>
      <c r="T493">
        <v>0</v>
      </c>
      <c r="U493">
        <v>0</v>
      </c>
      <c r="V493">
        <v>0</v>
      </c>
      <c r="W493">
        <v>0</v>
      </c>
      <c r="X493">
        <v>0</v>
      </c>
      <c r="Y493">
        <v>0</v>
      </c>
      <c r="Z493">
        <v>0</v>
      </c>
      <c r="AA493">
        <v>0</v>
      </c>
      <c r="AB493">
        <v>0</v>
      </c>
      <c r="AC493">
        <v>0</v>
      </c>
      <c r="AD493">
        <v>0</v>
      </c>
      <c r="AE493">
        <v>0</v>
      </c>
      <c r="AF493">
        <v>0</v>
      </c>
      <c r="AG493">
        <v>0</v>
      </c>
      <c r="AH493">
        <v>0</v>
      </c>
      <c r="AI493">
        <v>0</v>
      </c>
      <c r="AJ493">
        <v>0</v>
      </c>
      <c r="AK493">
        <v>0</v>
      </c>
      <c r="AL493">
        <v>0</v>
      </c>
      <c r="AM493">
        <v>0</v>
      </c>
      <c r="AN493">
        <v>0</v>
      </c>
      <c r="AO493">
        <v>0</v>
      </c>
      <c r="AP493">
        <v>0</v>
      </c>
      <c r="AQ493">
        <v>0</v>
      </c>
      <c r="AR493">
        <v>0</v>
      </c>
      <c r="AS493">
        <v>0</v>
      </c>
      <c r="AT493">
        <v>0</v>
      </c>
      <c r="AU493">
        <v>0</v>
      </c>
      <c r="AV493">
        <v>0</v>
      </c>
    </row>
    <row r="494" spans="1:48">
      <c r="A494" t="s">
        <v>84</v>
      </c>
      <c r="B494">
        <v>1</v>
      </c>
      <c r="C494">
        <v>7604</v>
      </c>
      <c r="D494">
        <v>5</v>
      </c>
      <c r="E494" t="s">
        <v>506</v>
      </c>
      <c r="G494">
        <v>0</v>
      </c>
      <c r="H494">
        <v>0</v>
      </c>
      <c r="I494">
        <v>0</v>
      </c>
      <c r="J494">
        <v>0</v>
      </c>
      <c r="K494">
        <v>0</v>
      </c>
      <c r="L494">
        <v>0</v>
      </c>
      <c r="M494">
        <v>0</v>
      </c>
      <c r="N494">
        <v>0</v>
      </c>
      <c r="O494">
        <v>0</v>
      </c>
      <c r="P494">
        <v>0</v>
      </c>
      <c r="Q494">
        <v>71.44</v>
      </c>
      <c r="R494">
        <v>0</v>
      </c>
      <c r="S494">
        <v>0</v>
      </c>
      <c r="T494">
        <v>0</v>
      </c>
      <c r="U494">
        <v>0</v>
      </c>
      <c r="V494">
        <v>0</v>
      </c>
      <c r="W494">
        <v>0</v>
      </c>
      <c r="X494">
        <v>0</v>
      </c>
      <c r="Y494">
        <v>0</v>
      </c>
      <c r="Z494">
        <v>0</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row>
    <row r="495" spans="1:48">
      <c r="A495" t="s">
        <v>84</v>
      </c>
      <c r="B495">
        <v>1</v>
      </c>
      <c r="C495">
        <v>7605</v>
      </c>
      <c r="D495">
        <v>5</v>
      </c>
      <c r="E495" t="s">
        <v>501</v>
      </c>
      <c r="G495">
        <v>0</v>
      </c>
      <c r="H495">
        <v>0</v>
      </c>
      <c r="I495">
        <v>0</v>
      </c>
      <c r="J495">
        <v>0</v>
      </c>
      <c r="K495">
        <v>0</v>
      </c>
      <c r="L495">
        <v>0</v>
      </c>
      <c r="M495">
        <v>0</v>
      </c>
      <c r="N495">
        <v>0</v>
      </c>
      <c r="O495">
        <v>0</v>
      </c>
      <c r="P495">
        <v>0</v>
      </c>
      <c r="Q495">
        <v>0</v>
      </c>
      <c r="R495">
        <v>0</v>
      </c>
      <c r="S495">
        <v>0</v>
      </c>
      <c r="T495">
        <v>0</v>
      </c>
      <c r="U495">
        <v>0</v>
      </c>
      <c r="V495">
        <v>0</v>
      </c>
      <c r="W495">
        <v>0</v>
      </c>
      <c r="X495">
        <v>0</v>
      </c>
      <c r="Y495">
        <v>0</v>
      </c>
      <c r="Z495">
        <v>0</v>
      </c>
      <c r="AA495">
        <v>0</v>
      </c>
      <c r="AB495">
        <v>0</v>
      </c>
      <c r="AC495">
        <v>0</v>
      </c>
      <c r="AD495">
        <v>0</v>
      </c>
      <c r="AE495">
        <v>0</v>
      </c>
      <c r="AF495">
        <v>0</v>
      </c>
      <c r="AG495">
        <v>0</v>
      </c>
      <c r="AH495">
        <v>0</v>
      </c>
      <c r="AI495">
        <v>0</v>
      </c>
      <c r="AJ495">
        <v>0</v>
      </c>
      <c r="AK495">
        <v>0</v>
      </c>
      <c r="AL495">
        <v>0</v>
      </c>
      <c r="AM495">
        <v>0</v>
      </c>
      <c r="AN495">
        <v>0</v>
      </c>
      <c r="AO495">
        <v>0</v>
      </c>
      <c r="AP495">
        <v>0</v>
      </c>
      <c r="AQ495">
        <v>0</v>
      </c>
      <c r="AR495">
        <v>0</v>
      </c>
      <c r="AS495">
        <v>0</v>
      </c>
      <c r="AT495">
        <v>0</v>
      </c>
      <c r="AU495">
        <v>0</v>
      </c>
      <c r="AV495">
        <v>0</v>
      </c>
    </row>
    <row r="496" spans="1:48">
      <c r="A496" t="s">
        <v>84</v>
      </c>
      <c r="B496">
        <v>1</v>
      </c>
      <c r="C496">
        <v>7606</v>
      </c>
      <c r="D496">
        <v>1</v>
      </c>
      <c r="E496" t="s">
        <v>507</v>
      </c>
      <c r="G496">
        <v>0</v>
      </c>
      <c r="H496">
        <v>0</v>
      </c>
      <c r="I496">
        <v>0</v>
      </c>
      <c r="J496">
        <v>0</v>
      </c>
      <c r="K496">
        <v>0</v>
      </c>
      <c r="L496">
        <v>0</v>
      </c>
      <c r="M496">
        <v>0</v>
      </c>
      <c r="N496">
        <v>0</v>
      </c>
      <c r="O496">
        <v>0</v>
      </c>
      <c r="P496">
        <v>0</v>
      </c>
      <c r="Q496">
        <v>0</v>
      </c>
      <c r="R496">
        <v>0</v>
      </c>
      <c r="S496">
        <v>0</v>
      </c>
      <c r="T496">
        <v>0</v>
      </c>
      <c r="U496">
        <v>0</v>
      </c>
      <c r="V496">
        <v>0</v>
      </c>
      <c r="W496">
        <v>0</v>
      </c>
      <c r="X496">
        <v>0</v>
      </c>
      <c r="Y496">
        <v>0</v>
      </c>
      <c r="Z496">
        <v>0</v>
      </c>
      <c r="AA496">
        <v>0</v>
      </c>
      <c r="AB496">
        <v>0</v>
      </c>
      <c r="AC496">
        <v>0</v>
      </c>
      <c r="AD496">
        <v>0</v>
      </c>
      <c r="AE496">
        <v>0</v>
      </c>
      <c r="AF496">
        <v>0</v>
      </c>
      <c r="AG496">
        <v>0</v>
      </c>
      <c r="AH496">
        <v>0</v>
      </c>
      <c r="AI496">
        <v>0</v>
      </c>
      <c r="AJ496">
        <v>0</v>
      </c>
      <c r="AK496">
        <v>0</v>
      </c>
      <c r="AL496">
        <v>0</v>
      </c>
      <c r="AM496">
        <v>0</v>
      </c>
      <c r="AN496">
        <v>0</v>
      </c>
      <c r="AO496">
        <v>0</v>
      </c>
      <c r="AP496">
        <v>0</v>
      </c>
      <c r="AQ496">
        <v>0</v>
      </c>
      <c r="AR496">
        <v>0</v>
      </c>
      <c r="AS496">
        <v>0</v>
      </c>
      <c r="AT496">
        <v>0</v>
      </c>
      <c r="AU496">
        <v>0</v>
      </c>
      <c r="AV496">
        <v>0</v>
      </c>
    </row>
    <row r="497" spans="1:48">
      <c r="A497" t="s">
        <v>84</v>
      </c>
      <c r="B497">
        <v>1</v>
      </c>
      <c r="C497">
        <v>7607</v>
      </c>
      <c r="D497">
        <v>5</v>
      </c>
      <c r="E497" t="s">
        <v>508</v>
      </c>
      <c r="G497">
        <v>0</v>
      </c>
      <c r="H497">
        <v>0</v>
      </c>
      <c r="I497">
        <v>0</v>
      </c>
      <c r="J497">
        <v>0</v>
      </c>
      <c r="K497">
        <v>0</v>
      </c>
      <c r="L497">
        <v>0</v>
      </c>
      <c r="M497">
        <v>0</v>
      </c>
      <c r="N497">
        <v>0</v>
      </c>
      <c r="O497">
        <v>0</v>
      </c>
      <c r="P497">
        <v>0</v>
      </c>
      <c r="Q497">
        <v>80.930000000000007</v>
      </c>
      <c r="R497">
        <v>0</v>
      </c>
      <c r="S497">
        <v>27.47</v>
      </c>
      <c r="T497">
        <v>0</v>
      </c>
      <c r="U497">
        <v>0</v>
      </c>
      <c r="V497">
        <v>0</v>
      </c>
      <c r="W497">
        <v>0</v>
      </c>
      <c r="X497">
        <v>0</v>
      </c>
      <c r="Y497">
        <v>0</v>
      </c>
      <c r="Z497">
        <v>0</v>
      </c>
      <c r="AA497">
        <v>0</v>
      </c>
      <c r="AB497">
        <v>0</v>
      </c>
      <c r="AC497">
        <v>0</v>
      </c>
      <c r="AD497">
        <v>0</v>
      </c>
      <c r="AE497">
        <v>0</v>
      </c>
      <c r="AF497">
        <v>0</v>
      </c>
      <c r="AG497">
        <v>0</v>
      </c>
      <c r="AH497">
        <v>0</v>
      </c>
      <c r="AI497">
        <v>0</v>
      </c>
      <c r="AJ497">
        <v>0</v>
      </c>
      <c r="AK497">
        <v>0</v>
      </c>
      <c r="AL497">
        <v>0</v>
      </c>
      <c r="AM497">
        <v>252.97</v>
      </c>
      <c r="AN497">
        <v>56.1</v>
      </c>
      <c r="AO497">
        <v>175.79</v>
      </c>
      <c r="AP497">
        <v>0</v>
      </c>
      <c r="AQ497">
        <v>0</v>
      </c>
      <c r="AR497">
        <v>0</v>
      </c>
      <c r="AS497">
        <v>0</v>
      </c>
      <c r="AT497">
        <v>0</v>
      </c>
      <c r="AU497">
        <v>0</v>
      </c>
      <c r="AV497">
        <v>0</v>
      </c>
    </row>
    <row r="498" spans="1:48">
      <c r="A498" t="s">
        <v>84</v>
      </c>
      <c r="B498">
        <v>1</v>
      </c>
      <c r="C498">
        <v>7608</v>
      </c>
      <c r="D498">
        <v>5</v>
      </c>
      <c r="E498" t="s">
        <v>501</v>
      </c>
      <c r="G498">
        <v>0</v>
      </c>
      <c r="H498">
        <v>0</v>
      </c>
      <c r="I498">
        <v>0</v>
      </c>
      <c r="J498">
        <v>0</v>
      </c>
      <c r="K498">
        <v>0</v>
      </c>
      <c r="L498">
        <v>0</v>
      </c>
      <c r="M498">
        <v>0</v>
      </c>
      <c r="N498">
        <v>0</v>
      </c>
      <c r="O498">
        <v>0</v>
      </c>
      <c r="P498">
        <v>0</v>
      </c>
      <c r="Q498">
        <v>0</v>
      </c>
      <c r="R498">
        <v>0</v>
      </c>
      <c r="S498">
        <v>0</v>
      </c>
      <c r="T498">
        <v>0</v>
      </c>
      <c r="U498">
        <v>0</v>
      </c>
      <c r="V498">
        <v>0</v>
      </c>
      <c r="W498">
        <v>0</v>
      </c>
      <c r="X498">
        <v>0</v>
      </c>
      <c r="Y498">
        <v>0</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row>
    <row r="499" spans="1:48">
      <c r="A499" t="s">
        <v>84</v>
      </c>
      <c r="B499">
        <v>1</v>
      </c>
      <c r="C499">
        <v>7609</v>
      </c>
      <c r="D499">
        <v>5</v>
      </c>
      <c r="E499" t="s">
        <v>501</v>
      </c>
      <c r="G499">
        <v>0</v>
      </c>
      <c r="H499">
        <v>0</v>
      </c>
      <c r="I499">
        <v>0</v>
      </c>
      <c r="J499">
        <v>0</v>
      </c>
      <c r="K499">
        <v>0</v>
      </c>
      <c r="L499">
        <v>0</v>
      </c>
      <c r="M499">
        <v>0</v>
      </c>
      <c r="N499">
        <v>0</v>
      </c>
      <c r="O499">
        <v>0</v>
      </c>
      <c r="P499">
        <v>0</v>
      </c>
      <c r="Q499">
        <v>0</v>
      </c>
      <c r="R499">
        <v>0</v>
      </c>
      <c r="S499">
        <v>0</v>
      </c>
      <c r="T499">
        <v>0</v>
      </c>
      <c r="U499">
        <v>0</v>
      </c>
      <c r="V499">
        <v>0</v>
      </c>
      <c r="W499">
        <v>0</v>
      </c>
      <c r="X499">
        <v>0</v>
      </c>
      <c r="Y499">
        <v>0</v>
      </c>
      <c r="Z499">
        <v>0</v>
      </c>
      <c r="AA499">
        <v>0</v>
      </c>
      <c r="AB499">
        <v>0</v>
      </c>
      <c r="AC499">
        <v>0</v>
      </c>
      <c r="AD499">
        <v>0</v>
      </c>
      <c r="AE499">
        <v>0</v>
      </c>
      <c r="AF499">
        <v>0</v>
      </c>
      <c r="AG499">
        <v>0</v>
      </c>
      <c r="AH499">
        <v>0</v>
      </c>
      <c r="AI499">
        <v>0</v>
      </c>
      <c r="AJ499">
        <v>0</v>
      </c>
      <c r="AK499">
        <v>0</v>
      </c>
      <c r="AL499">
        <v>0</v>
      </c>
      <c r="AM499">
        <v>0</v>
      </c>
      <c r="AN499">
        <v>0</v>
      </c>
      <c r="AO499">
        <v>0</v>
      </c>
      <c r="AP499">
        <v>0</v>
      </c>
      <c r="AQ499">
        <v>0</v>
      </c>
      <c r="AR499">
        <v>0</v>
      </c>
      <c r="AS499">
        <v>0</v>
      </c>
      <c r="AT499">
        <v>0</v>
      </c>
      <c r="AU499">
        <v>0</v>
      </c>
      <c r="AV499">
        <v>0</v>
      </c>
    </row>
    <row r="500" spans="1:48">
      <c r="A500" t="s">
        <v>84</v>
      </c>
      <c r="B500">
        <v>1</v>
      </c>
      <c r="C500">
        <v>7610</v>
      </c>
      <c r="D500">
        <v>5</v>
      </c>
      <c r="E500" t="s">
        <v>501</v>
      </c>
      <c r="G500">
        <v>0</v>
      </c>
      <c r="H500">
        <v>0</v>
      </c>
      <c r="I500">
        <v>0</v>
      </c>
      <c r="J500">
        <v>0</v>
      </c>
      <c r="K500">
        <v>0</v>
      </c>
      <c r="L500">
        <v>0</v>
      </c>
      <c r="M500">
        <v>0</v>
      </c>
      <c r="N500">
        <v>0</v>
      </c>
      <c r="O500">
        <v>0</v>
      </c>
      <c r="P500">
        <v>0</v>
      </c>
      <c r="Q500">
        <v>0</v>
      </c>
      <c r="R500">
        <v>0</v>
      </c>
      <c r="S500">
        <v>0</v>
      </c>
      <c r="T500">
        <v>0</v>
      </c>
      <c r="U500">
        <v>0</v>
      </c>
      <c r="V500">
        <v>0</v>
      </c>
      <c r="W500">
        <v>0</v>
      </c>
      <c r="X500">
        <v>0</v>
      </c>
      <c r="Y500">
        <v>0</v>
      </c>
      <c r="Z500">
        <v>0</v>
      </c>
      <c r="AA500">
        <v>0</v>
      </c>
      <c r="AB500">
        <v>0</v>
      </c>
      <c r="AC500">
        <v>0</v>
      </c>
      <c r="AD500">
        <v>0</v>
      </c>
      <c r="AE500">
        <v>0</v>
      </c>
      <c r="AF500">
        <v>0</v>
      </c>
      <c r="AG500">
        <v>0</v>
      </c>
      <c r="AH500">
        <v>0</v>
      </c>
      <c r="AI500">
        <v>0</v>
      </c>
      <c r="AJ500">
        <v>0</v>
      </c>
      <c r="AK500">
        <v>0</v>
      </c>
      <c r="AL500">
        <v>0</v>
      </c>
      <c r="AM500">
        <v>0</v>
      </c>
      <c r="AN500">
        <v>0</v>
      </c>
      <c r="AO500">
        <v>0</v>
      </c>
      <c r="AP500">
        <v>0</v>
      </c>
      <c r="AQ500">
        <v>0</v>
      </c>
      <c r="AR500">
        <v>0</v>
      </c>
      <c r="AS500">
        <v>0</v>
      </c>
      <c r="AT500">
        <v>0</v>
      </c>
      <c r="AU500">
        <v>0</v>
      </c>
      <c r="AV500">
        <v>0</v>
      </c>
    </row>
    <row r="501" spans="1:48">
      <c r="A501" t="s">
        <v>84</v>
      </c>
      <c r="B501">
        <v>1</v>
      </c>
      <c r="C501">
        <v>7611</v>
      </c>
      <c r="D501">
        <v>5</v>
      </c>
      <c r="E501" t="s">
        <v>501</v>
      </c>
      <c r="G501">
        <v>0</v>
      </c>
      <c r="H501">
        <v>0</v>
      </c>
      <c r="I501">
        <v>0</v>
      </c>
      <c r="J501">
        <v>0</v>
      </c>
      <c r="K501">
        <v>0</v>
      </c>
      <c r="L501">
        <v>0</v>
      </c>
      <c r="M501">
        <v>0</v>
      </c>
      <c r="N501">
        <v>0</v>
      </c>
      <c r="O501">
        <v>0</v>
      </c>
      <c r="P501">
        <v>0</v>
      </c>
      <c r="Q501">
        <v>0</v>
      </c>
      <c r="R501">
        <v>0</v>
      </c>
      <c r="S501">
        <v>0</v>
      </c>
      <c r="T501">
        <v>0</v>
      </c>
      <c r="U501">
        <v>0</v>
      </c>
      <c r="V501">
        <v>0</v>
      </c>
      <c r="W501">
        <v>0</v>
      </c>
      <c r="X501">
        <v>0</v>
      </c>
      <c r="Y501">
        <v>0</v>
      </c>
      <c r="Z501">
        <v>0</v>
      </c>
      <c r="AA501">
        <v>0</v>
      </c>
      <c r="AB501">
        <v>0</v>
      </c>
      <c r="AC501">
        <v>0</v>
      </c>
      <c r="AD501">
        <v>0</v>
      </c>
      <c r="AE501">
        <v>0</v>
      </c>
      <c r="AF501">
        <v>0</v>
      </c>
      <c r="AG501">
        <v>0</v>
      </c>
      <c r="AH501">
        <v>0</v>
      </c>
      <c r="AI501">
        <v>0</v>
      </c>
      <c r="AJ501">
        <v>0</v>
      </c>
      <c r="AK501">
        <v>0</v>
      </c>
      <c r="AL501">
        <v>0</v>
      </c>
      <c r="AM501">
        <v>0</v>
      </c>
      <c r="AN501">
        <v>0</v>
      </c>
      <c r="AO501">
        <v>0</v>
      </c>
      <c r="AP501">
        <v>0</v>
      </c>
      <c r="AQ501">
        <v>0</v>
      </c>
      <c r="AR501">
        <v>0</v>
      </c>
      <c r="AS501">
        <v>0</v>
      </c>
      <c r="AT501">
        <v>0</v>
      </c>
      <c r="AU501">
        <v>0</v>
      </c>
      <c r="AV501">
        <v>0</v>
      </c>
    </row>
    <row r="502" spans="1:48">
      <c r="A502" t="s">
        <v>84</v>
      </c>
      <c r="B502">
        <v>1</v>
      </c>
      <c r="C502">
        <v>7612</v>
      </c>
      <c r="D502">
        <v>5</v>
      </c>
      <c r="E502" t="s">
        <v>501</v>
      </c>
      <c r="G502">
        <v>0</v>
      </c>
      <c r="H502">
        <v>0</v>
      </c>
      <c r="I502">
        <v>0</v>
      </c>
      <c r="J502">
        <v>0</v>
      </c>
      <c r="K502">
        <v>0</v>
      </c>
      <c r="L502">
        <v>0</v>
      </c>
      <c r="M502">
        <v>0</v>
      </c>
      <c r="N502">
        <v>0</v>
      </c>
      <c r="O502">
        <v>0</v>
      </c>
      <c r="P502">
        <v>0</v>
      </c>
      <c r="Q502">
        <v>0</v>
      </c>
      <c r="R502">
        <v>0</v>
      </c>
      <c r="S502">
        <v>0</v>
      </c>
      <c r="T502">
        <v>0</v>
      </c>
      <c r="U502">
        <v>0</v>
      </c>
      <c r="V502">
        <v>0</v>
      </c>
      <c r="W502">
        <v>0</v>
      </c>
      <c r="X502">
        <v>0</v>
      </c>
      <c r="Y502">
        <v>0</v>
      </c>
      <c r="Z502">
        <v>0</v>
      </c>
      <c r="AA502">
        <v>0</v>
      </c>
      <c r="AB502">
        <v>0</v>
      </c>
      <c r="AC502">
        <v>0</v>
      </c>
      <c r="AD502">
        <v>0</v>
      </c>
      <c r="AE502">
        <v>0</v>
      </c>
      <c r="AF502">
        <v>0</v>
      </c>
      <c r="AG502">
        <v>0</v>
      </c>
      <c r="AH502">
        <v>0</v>
      </c>
      <c r="AI502">
        <v>0</v>
      </c>
      <c r="AJ502">
        <v>0</v>
      </c>
      <c r="AK502">
        <v>0</v>
      </c>
      <c r="AL502">
        <v>0</v>
      </c>
      <c r="AM502">
        <v>0</v>
      </c>
      <c r="AN502">
        <v>0</v>
      </c>
      <c r="AO502">
        <v>0</v>
      </c>
      <c r="AP502">
        <v>0</v>
      </c>
      <c r="AQ502">
        <v>0</v>
      </c>
      <c r="AR502">
        <v>0</v>
      </c>
      <c r="AS502">
        <v>0</v>
      </c>
      <c r="AT502">
        <v>0</v>
      </c>
      <c r="AU502">
        <v>0</v>
      </c>
      <c r="AV502">
        <v>0</v>
      </c>
    </row>
    <row r="503" spans="1:48">
      <c r="A503" t="s">
        <v>84</v>
      </c>
      <c r="B503">
        <v>1</v>
      </c>
      <c r="C503">
        <v>7613</v>
      </c>
      <c r="D503">
        <v>5</v>
      </c>
      <c r="E503" t="s">
        <v>501</v>
      </c>
      <c r="G503">
        <v>0</v>
      </c>
      <c r="H503">
        <v>0</v>
      </c>
      <c r="I503">
        <v>0</v>
      </c>
      <c r="J503">
        <v>0</v>
      </c>
      <c r="K503">
        <v>0</v>
      </c>
      <c r="L503">
        <v>0</v>
      </c>
      <c r="M503">
        <v>0</v>
      </c>
      <c r="N503">
        <v>0</v>
      </c>
      <c r="O503">
        <v>0</v>
      </c>
      <c r="P503">
        <v>0</v>
      </c>
      <c r="Q503">
        <v>0</v>
      </c>
      <c r="R503">
        <v>0</v>
      </c>
      <c r="S503">
        <v>0</v>
      </c>
      <c r="T503">
        <v>0</v>
      </c>
      <c r="U503">
        <v>0</v>
      </c>
      <c r="V503">
        <v>0</v>
      </c>
      <c r="W503">
        <v>0</v>
      </c>
      <c r="X503">
        <v>0</v>
      </c>
      <c r="Y503">
        <v>0</v>
      </c>
      <c r="Z503">
        <v>0</v>
      </c>
      <c r="AA503">
        <v>0</v>
      </c>
      <c r="AB503">
        <v>0</v>
      </c>
      <c r="AC503">
        <v>0</v>
      </c>
      <c r="AD503">
        <v>0</v>
      </c>
      <c r="AE503">
        <v>0</v>
      </c>
      <c r="AF503">
        <v>0</v>
      </c>
      <c r="AG503">
        <v>0</v>
      </c>
      <c r="AH503">
        <v>0</v>
      </c>
      <c r="AI503">
        <v>0</v>
      </c>
      <c r="AJ503">
        <v>0</v>
      </c>
      <c r="AK503">
        <v>0</v>
      </c>
      <c r="AL503">
        <v>0</v>
      </c>
      <c r="AM503">
        <v>0</v>
      </c>
      <c r="AN503">
        <v>0</v>
      </c>
      <c r="AO503">
        <v>0</v>
      </c>
      <c r="AP503">
        <v>0</v>
      </c>
      <c r="AQ503">
        <v>0</v>
      </c>
      <c r="AR503">
        <v>0</v>
      </c>
      <c r="AS503">
        <v>0</v>
      </c>
      <c r="AT503">
        <v>0</v>
      </c>
      <c r="AU503">
        <v>0</v>
      </c>
      <c r="AV503">
        <v>0</v>
      </c>
    </row>
    <row r="504" spans="1:48">
      <c r="A504" t="s">
        <v>84</v>
      </c>
      <c r="B504">
        <v>1</v>
      </c>
      <c r="C504">
        <v>7614</v>
      </c>
      <c r="D504">
        <v>5</v>
      </c>
      <c r="E504" t="s">
        <v>501</v>
      </c>
      <c r="G504">
        <v>0</v>
      </c>
      <c r="H504">
        <v>0</v>
      </c>
      <c r="I504">
        <v>0</v>
      </c>
      <c r="J504">
        <v>0</v>
      </c>
      <c r="K504">
        <v>0</v>
      </c>
      <c r="L504">
        <v>0</v>
      </c>
      <c r="M504">
        <v>0</v>
      </c>
      <c r="N504">
        <v>0</v>
      </c>
      <c r="O504">
        <v>0</v>
      </c>
      <c r="P504">
        <v>0</v>
      </c>
      <c r="Q504">
        <v>0</v>
      </c>
      <c r="R504">
        <v>0</v>
      </c>
      <c r="S504">
        <v>0</v>
      </c>
      <c r="T504">
        <v>0</v>
      </c>
      <c r="U504">
        <v>0</v>
      </c>
      <c r="V504">
        <v>0</v>
      </c>
      <c r="W504">
        <v>0</v>
      </c>
      <c r="X504">
        <v>0</v>
      </c>
      <c r="Y504">
        <v>0</v>
      </c>
      <c r="Z504">
        <v>0</v>
      </c>
      <c r="AA504">
        <v>0</v>
      </c>
      <c r="AB504">
        <v>0</v>
      </c>
      <c r="AC504">
        <v>0</v>
      </c>
      <c r="AD504">
        <v>0</v>
      </c>
      <c r="AE504">
        <v>0</v>
      </c>
      <c r="AF504">
        <v>0</v>
      </c>
      <c r="AG504">
        <v>0</v>
      </c>
      <c r="AH504">
        <v>0</v>
      </c>
      <c r="AI504">
        <v>0</v>
      </c>
      <c r="AJ504">
        <v>0</v>
      </c>
      <c r="AK504">
        <v>0</v>
      </c>
      <c r="AL504">
        <v>0</v>
      </c>
      <c r="AM504">
        <v>0</v>
      </c>
      <c r="AN504">
        <v>0</v>
      </c>
      <c r="AO504">
        <v>0</v>
      </c>
      <c r="AP504">
        <v>0</v>
      </c>
      <c r="AQ504">
        <v>0</v>
      </c>
      <c r="AR504">
        <v>0</v>
      </c>
      <c r="AS504">
        <v>0</v>
      </c>
      <c r="AT504">
        <v>0</v>
      </c>
      <c r="AU504">
        <v>0</v>
      </c>
      <c r="AV504">
        <v>0</v>
      </c>
    </row>
    <row r="505" spans="1:48">
      <c r="A505" t="s">
        <v>84</v>
      </c>
      <c r="B505">
        <v>1</v>
      </c>
      <c r="C505">
        <v>7615</v>
      </c>
      <c r="D505">
        <v>5</v>
      </c>
      <c r="E505" t="s">
        <v>501</v>
      </c>
      <c r="G505">
        <v>0</v>
      </c>
      <c r="H505">
        <v>0</v>
      </c>
      <c r="I505">
        <v>0</v>
      </c>
      <c r="J505">
        <v>0</v>
      </c>
      <c r="K505">
        <v>0</v>
      </c>
      <c r="L505">
        <v>0</v>
      </c>
      <c r="M505">
        <v>0</v>
      </c>
      <c r="N505">
        <v>0</v>
      </c>
      <c r="O505">
        <v>0</v>
      </c>
      <c r="P505">
        <v>0</v>
      </c>
      <c r="Q505">
        <v>0</v>
      </c>
      <c r="R505">
        <v>0</v>
      </c>
      <c r="S505">
        <v>0</v>
      </c>
      <c r="T505">
        <v>0</v>
      </c>
      <c r="U505">
        <v>0</v>
      </c>
      <c r="V505">
        <v>0</v>
      </c>
      <c r="W505">
        <v>0</v>
      </c>
      <c r="X505">
        <v>0</v>
      </c>
      <c r="Y505">
        <v>0</v>
      </c>
      <c r="Z505">
        <v>0</v>
      </c>
      <c r="AA505">
        <v>0</v>
      </c>
      <c r="AB505">
        <v>0</v>
      </c>
      <c r="AC505">
        <v>0</v>
      </c>
      <c r="AD505">
        <v>0</v>
      </c>
      <c r="AE505">
        <v>0</v>
      </c>
      <c r="AF505">
        <v>0</v>
      </c>
      <c r="AG505">
        <v>0</v>
      </c>
      <c r="AH505">
        <v>0</v>
      </c>
      <c r="AI505">
        <v>0</v>
      </c>
      <c r="AJ505">
        <v>0</v>
      </c>
      <c r="AK505">
        <v>0</v>
      </c>
      <c r="AL505">
        <v>0</v>
      </c>
      <c r="AM505">
        <v>0</v>
      </c>
      <c r="AN505">
        <v>0</v>
      </c>
      <c r="AO505">
        <v>0</v>
      </c>
      <c r="AP505">
        <v>0</v>
      </c>
      <c r="AQ505">
        <v>0</v>
      </c>
      <c r="AR505">
        <v>0</v>
      </c>
      <c r="AS505">
        <v>0</v>
      </c>
      <c r="AT505">
        <v>0</v>
      </c>
      <c r="AU505">
        <v>0</v>
      </c>
      <c r="AV505">
        <v>0</v>
      </c>
    </row>
    <row r="506" spans="1:48">
      <c r="A506" t="s">
        <v>84</v>
      </c>
      <c r="B506">
        <v>1</v>
      </c>
      <c r="C506">
        <v>7616</v>
      </c>
      <c r="D506">
        <v>5</v>
      </c>
      <c r="E506" t="s">
        <v>501</v>
      </c>
      <c r="G506">
        <v>0</v>
      </c>
      <c r="H506">
        <v>0</v>
      </c>
      <c r="I506">
        <v>0</v>
      </c>
      <c r="J506">
        <v>0</v>
      </c>
      <c r="K506">
        <v>0</v>
      </c>
      <c r="L506">
        <v>0</v>
      </c>
      <c r="M506">
        <v>0</v>
      </c>
      <c r="N506">
        <v>0</v>
      </c>
      <c r="O506">
        <v>0</v>
      </c>
      <c r="P506">
        <v>0</v>
      </c>
      <c r="Q506">
        <v>0</v>
      </c>
      <c r="R506">
        <v>0</v>
      </c>
      <c r="S506">
        <v>0</v>
      </c>
      <c r="T506">
        <v>0</v>
      </c>
      <c r="U506">
        <v>0</v>
      </c>
      <c r="V506">
        <v>0</v>
      </c>
      <c r="W506">
        <v>0</v>
      </c>
      <c r="X506">
        <v>0</v>
      </c>
      <c r="Y506">
        <v>0</v>
      </c>
      <c r="Z506">
        <v>0</v>
      </c>
      <c r="AA506">
        <v>0</v>
      </c>
      <c r="AB506">
        <v>0</v>
      </c>
      <c r="AC506">
        <v>0</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row>
    <row r="507" spans="1:48">
      <c r="A507" t="s">
        <v>84</v>
      </c>
      <c r="B507">
        <v>1</v>
      </c>
      <c r="C507">
        <v>7617</v>
      </c>
      <c r="D507">
        <v>5</v>
      </c>
      <c r="E507" t="s">
        <v>509</v>
      </c>
      <c r="G507">
        <v>0</v>
      </c>
      <c r="H507">
        <v>0</v>
      </c>
      <c r="I507">
        <v>0</v>
      </c>
      <c r="J507">
        <v>0</v>
      </c>
      <c r="K507">
        <v>0</v>
      </c>
      <c r="L507">
        <v>0</v>
      </c>
      <c r="M507">
        <v>0</v>
      </c>
      <c r="N507">
        <v>0</v>
      </c>
      <c r="O507">
        <v>575</v>
      </c>
      <c r="P507">
        <v>0</v>
      </c>
      <c r="Q507">
        <v>0</v>
      </c>
      <c r="R507">
        <v>0</v>
      </c>
      <c r="S507">
        <v>0</v>
      </c>
      <c r="T507">
        <v>0</v>
      </c>
      <c r="U507">
        <v>0</v>
      </c>
      <c r="V507">
        <v>0</v>
      </c>
      <c r="W507">
        <v>0</v>
      </c>
      <c r="X507">
        <v>0</v>
      </c>
      <c r="Y507">
        <v>0</v>
      </c>
      <c r="Z507">
        <v>0</v>
      </c>
      <c r="AA507">
        <v>500</v>
      </c>
      <c r="AB507">
        <v>0</v>
      </c>
      <c r="AC507">
        <v>0</v>
      </c>
      <c r="AD507">
        <v>0</v>
      </c>
      <c r="AE507">
        <v>0</v>
      </c>
      <c r="AF507">
        <v>0</v>
      </c>
      <c r="AG507">
        <v>0</v>
      </c>
      <c r="AH507">
        <v>0</v>
      </c>
      <c r="AI507">
        <v>0</v>
      </c>
      <c r="AJ507">
        <v>0</v>
      </c>
      <c r="AK507">
        <v>0</v>
      </c>
      <c r="AL507">
        <v>0</v>
      </c>
      <c r="AM507">
        <v>0</v>
      </c>
      <c r="AN507">
        <v>815.22</v>
      </c>
      <c r="AO507">
        <v>0</v>
      </c>
      <c r="AP507">
        <v>0</v>
      </c>
      <c r="AQ507">
        <v>0</v>
      </c>
      <c r="AR507">
        <v>0</v>
      </c>
      <c r="AS507">
        <v>0</v>
      </c>
      <c r="AT507">
        <v>0</v>
      </c>
      <c r="AU507">
        <v>0</v>
      </c>
      <c r="AV507">
        <v>0</v>
      </c>
    </row>
    <row r="508" spans="1:48">
      <c r="A508" t="s">
        <v>84</v>
      </c>
      <c r="B508">
        <v>1</v>
      </c>
      <c r="C508">
        <v>7683</v>
      </c>
      <c r="D508">
        <v>5</v>
      </c>
      <c r="E508" t="s">
        <v>510</v>
      </c>
      <c r="G508">
        <v>0</v>
      </c>
      <c r="H508">
        <v>0</v>
      </c>
      <c r="I508">
        <v>0</v>
      </c>
      <c r="J508">
        <v>0</v>
      </c>
      <c r="K508">
        <v>341.15</v>
      </c>
      <c r="L508">
        <v>0</v>
      </c>
      <c r="M508">
        <v>204.17</v>
      </c>
      <c r="N508">
        <v>0</v>
      </c>
      <c r="O508">
        <v>0</v>
      </c>
      <c r="P508">
        <v>0</v>
      </c>
      <c r="Q508">
        <v>0</v>
      </c>
      <c r="R508">
        <v>0</v>
      </c>
      <c r="S508">
        <v>0</v>
      </c>
      <c r="T508">
        <v>0</v>
      </c>
      <c r="U508">
        <v>0</v>
      </c>
      <c r="V508">
        <v>0</v>
      </c>
      <c r="W508">
        <v>0</v>
      </c>
      <c r="X508">
        <v>0</v>
      </c>
      <c r="Y508">
        <v>0</v>
      </c>
      <c r="Z508">
        <v>825.86</v>
      </c>
      <c r="AA508">
        <v>0</v>
      </c>
      <c r="AB508">
        <v>0</v>
      </c>
      <c r="AC508">
        <v>534.63</v>
      </c>
      <c r="AD508">
        <v>0</v>
      </c>
      <c r="AE508">
        <v>0</v>
      </c>
      <c r="AF508">
        <v>0</v>
      </c>
      <c r="AG508">
        <v>0</v>
      </c>
      <c r="AH508">
        <v>0</v>
      </c>
      <c r="AI508">
        <v>0</v>
      </c>
      <c r="AJ508">
        <v>0</v>
      </c>
      <c r="AK508">
        <v>0</v>
      </c>
      <c r="AL508">
        <v>0</v>
      </c>
      <c r="AM508">
        <v>1479.78</v>
      </c>
      <c r="AN508">
        <v>327.68</v>
      </c>
      <c r="AO508">
        <v>0</v>
      </c>
      <c r="AP508">
        <v>0</v>
      </c>
      <c r="AQ508">
        <v>0</v>
      </c>
      <c r="AR508">
        <v>0</v>
      </c>
      <c r="AS508">
        <v>0</v>
      </c>
      <c r="AT508">
        <v>0</v>
      </c>
      <c r="AU508">
        <v>0</v>
      </c>
      <c r="AV508">
        <v>0</v>
      </c>
    </row>
    <row r="509" spans="1:48">
      <c r="A509" t="s">
        <v>84</v>
      </c>
      <c r="B509">
        <v>1</v>
      </c>
      <c r="C509">
        <v>7684</v>
      </c>
      <c r="D509">
        <v>5</v>
      </c>
      <c r="E509" t="s">
        <v>511</v>
      </c>
      <c r="G509">
        <v>0</v>
      </c>
      <c r="H509">
        <v>0</v>
      </c>
      <c r="I509">
        <v>0</v>
      </c>
      <c r="J509">
        <v>0</v>
      </c>
      <c r="K509">
        <v>0</v>
      </c>
      <c r="L509">
        <v>0</v>
      </c>
      <c r="M509">
        <v>0</v>
      </c>
      <c r="N509">
        <v>0</v>
      </c>
      <c r="O509">
        <v>0</v>
      </c>
      <c r="P509">
        <v>0</v>
      </c>
      <c r="Q509">
        <v>0</v>
      </c>
      <c r="R509">
        <v>0</v>
      </c>
      <c r="S509">
        <v>0</v>
      </c>
      <c r="T509">
        <v>0</v>
      </c>
      <c r="U509">
        <v>0</v>
      </c>
      <c r="V509">
        <v>0</v>
      </c>
      <c r="W509">
        <v>0</v>
      </c>
      <c r="X509">
        <v>0</v>
      </c>
      <c r="Y509">
        <v>554.69000000000005</v>
      </c>
      <c r="Z509">
        <v>0</v>
      </c>
      <c r="AA509">
        <v>0</v>
      </c>
      <c r="AB509">
        <v>0</v>
      </c>
      <c r="AC509">
        <v>0</v>
      </c>
      <c r="AD509">
        <v>0</v>
      </c>
      <c r="AE509">
        <v>0</v>
      </c>
      <c r="AF509">
        <v>0</v>
      </c>
      <c r="AG509">
        <v>0</v>
      </c>
      <c r="AH509">
        <v>0</v>
      </c>
      <c r="AI509">
        <v>0</v>
      </c>
      <c r="AJ509">
        <v>0</v>
      </c>
      <c r="AK509">
        <v>0</v>
      </c>
      <c r="AL509">
        <v>0</v>
      </c>
      <c r="AM509">
        <v>223.58</v>
      </c>
      <c r="AN509">
        <v>6502.39</v>
      </c>
      <c r="AO509">
        <v>1158.6300000000001</v>
      </c>
      <c r="AP509">
        <v>57.55</v>
      </c>
      <c r="AQ509">
        <v>0</v>
      </c>
      <c r="AR509">
        <v>0</v>
      </c>
      <c r="AS509">
        <v>0</v>
      </c>
      <c r="AT509">
        <v>0</v>
      </c>
      <c r="AU509">
        <v>0</v>
      </c>
      <c r="AV509">
        <v>0</v>
      </c>
    </row>
    <row r="510" spans="1:48">
      <c r="A510" t="s">
        <v>84</v>
      </c>
      <c r="B510">
        <v>1</v>
      </c>
      <c r="C510">
        <v>7685</v>
      </c>
      <c r="D510">
        <v>5</v>
      </c>
      <c r="E510" t="s">
        <v>512</v>
      </c>
      <c r="G510">
        <v>0</v>
      </c>
      <c r="H510">
        <v>172.46</v>
      </c>
      <c r="I510">
        <v>976.9</v>
      </c>
      <c r="J510">
        <v>3769.29</v>
      </c>
      <c r="K510">
        <v>-1957.35</v>
      </c>
      <c r="L510">
        <v>3507.61</v>
      </c>
      <c r="M510">
        <v>1482.94</v>
      </c>
      <c r="N510">
        <v>4975.5200000000004</v>
      </c>
      <c r="O510">
        <v>2140.8200000000002</v>
      </c>
      <c r="P510">
        <v>4015.21</v>
      </c>
      <c r="Q510">
        <v>6670.35</v>
      </c>
      <c r="R510">
        <v>6111.06</v>
      </c>
      <c r="S510">
        <v>2834.38</v>
      </c>
      <c r="T510">
        <v>0</v>
      </c>
      <c r="U510">
        <v>0</v>
      </c>
      <c r="V510">
        <v>1268.79</v>
      </c>
      <c r="W510">
        <v>1212.74</v>
      </c>
      <c r="X510">
        <v>0</v>
      </c>
      <c r="Y510">
        <v>6470.17</v>
      </c>
      <c r="Z510">
        <v>1912.13</v>
      </c>
      <c r="AA510">
        <v>2937.85</v>
      </c>
      <c r="AB510">
        <v>7033.1</v>
      </c>
      <c r="AC510">
        <v>1363.97</v>
      </c>
      <c r="AD510">
        <v>1540.89</v>
      </c>
      <c r="AE510">
        <v>5641.81</v>
      </c>
      <c r="AF510">
        <v>12865.89</v>
      </c>
      <c r="AG510">
        <v>4605.04</v>
      </c>
      <c r="AH510">
        <v>0</v>
      </c>
      <c r="AI510">
        <v>0</v>
      </c>
      <c r="AJ510">
        <v>0</v>
      </c>
      <c r="AK510">
        <v>776.62</v>
      </c>
      <c r="AL510">
        <v>14.65</v>
      </c>
      <c r="AM510">
        <v>-213.44</v>
      </c>
      <c r="AN510">
        <v>2585.2199999999998</v>
      </c>
      <c r="AO510">
        <v>159.81</v>
      </c>
      <c r="AP510">
        <v>74</v>
      </c>
      <c r="AQ510">
        <v>0</v>
      </c>
      <c r="AR510">
        <v>0</v>
      </c>
      <c r="AS510">
        <v>0</v>
      </c>
      <c r="AT510">
        <v>0</v>
      </c>
      <c r="AU510">
        <v>0</v>
      </c>
      <c r="AV510">
        <v>0</v>
      </c>
    </row>
    <row r="511" spans="1:48">
      <c r="A511" t="s">
        <v>84</v>
      </c>
      <c r="B511">
        <v>1</v>
      </c>
      <c r="C511">
        <v>7686</v>
      </c>
      <c r="D511">
        <v>5</v>
      </c>
      <c r="E511" t="s">
        <v>513</v>
      </c>
      <c r="G511">
        <v>0</v>
      </c>
      <c r="H511">
        <v>254.36</v>
      </c>
      <c r="I511">
        <v>1608.27</v>
      </c>
      <c r="J511">
        <v>1320.53</v>
      </c>
      <c r="K511">
        <v>1574.89</v>
      </c>
      <c r="L511">
        <v>1509.31</v>
      </c>
      <c r="M511">
        <v>1492.81</v>
      </c>
      <c r="N511">
        <v>1329.55</v>
      </c>
      <c r="O511">
        <v>1610.97</v>
      </c>
      <c r="P511">
        <v>1183.8800000000001</v>
      </c>
      <c r="Q511">
        <v>1466.31</v>
      </c>
      <c r="R511">
        <v>916.6</v>
      </c>
      <c r="S511">
        <v>2700.78</v>
      </c>
      <c r="T511">
        <v>0</v>
      </c>
      <c r="U511">
        <v>0</v>
      </c>
      <c r="V511">
        <v>2044.54</v>
      </c>
      <c r="W511">
        <v>1805.05</v>
      </c>
      <c r="X511">
        <v>903.69</v>
      </c>
      <c r="Y511">
        <v>1755.94</v>
      </c>
      <c r="Z511">
        <v>2003.56</v>
      </c>
      <c r="AA511">
        <v>1782.47</v>
      </c>
      <c r="AB511">
        <v>1668.48</v>
      </c>
      <c r="AC511">
        <v>2262.5</v>
      </c>
      <c r="AD511">
        <v>1920.58</v>
      </c>
      <c r="AE511">
        <v>2029.56</v>
      </c>
      <c r="AF511">
        <v>1640.39</v>
      </c>
      <c r="AG511">
        <v>2260.2600000000002</v>
      </c>
      <c r="AH511">
        <v>0</v>
      </c>
      <c r="AI511">
        <v>0</v>
      </c>
      <c r="AJ511">
        <v>1949.76</v>
      </c>
      <c r="AK511">
        <v>1909.82</v>
      </c>
      <c r="AL511">
        <v>1980.49</v>
      </c>
      <c r="AM511">
        <v>2003.99</v>
      </c>
      <c r="AN511">
        <v>1840.25</v>
      </c>
      <c r="AO511">
        <v>1571.5</v>
      </c>
      <c r="AP511">
        <v>1348.5</v>
      </c>
      <c r="AQ511">
        <v>333.55</v>
      </c>
      <c r="AR511">
        <v>0</v>
      </c>
      <c r="AS511">
        <v>0</v>
      </c>
      <c r="AT511">
        <v>0</v>
      </c>
      <c r="AU511">
        <v>0</v>
      </c>
      <c r="AV511">
        <v>0</v>
      </c>
    </row>
    <row r="512" spans="1:48">
      <c r="A512" t="s">
        <v>84</v>
      </c>
      <c r="B512">
        <v>1</v>
      </c>
      <c r="C512">
        <v>7687</v>
      </c>
      <c r="D512">
        <v>5</v>
      </c>
      <c r="E512" t="s">
        <v>514</v>
      </c>
      <c r="G512">
        <v>0</v>
      </c>
      <c r="H512">
        <v>26.76</v>
      </c>
      <c r="I512">
        <v>172.31</v>
      </c>
      <c r="J512">
        <v>137.35</v>
      </c>
      <c r="K512">
        <v>167.7</v>
      </c>
      <c r="L512">
        <v>164.91</v>
      </c>
      <c r="M512">
        <v>152.54</v>
      </c>
      <c r="N512">
        <v>137.44999999999999</v>
      </c>
      <c r="O512">
        <v>164.02</v>
      </c>
      <c r="P512">
        <v>117.77</v>
      </c>
      <c r="Q512">
        <v>143.85</v>
      </c>
      <c r="R512">
        <v>87.9</v>
      </c>
      <c r="S512">
        <v>538.47</v>
      </c>
      <c r="T512">
        <v>0</v>
      </c>
      <c r="U512">
        <v>0</v>
      </c>
      <c r="V512">
        <v>212.9</v>
      </c>
      <c r="W512">
        <v>186.83</v>
      </c>
      <c r="X512">
        <v>85.56</v>
      </c>
      <c r="Y512">
        <v>181.43</v>
      </c>
      <c r="Z512">
        <v>160.82</v>
      </c>
      <c r="AA512">
        <v>224.93</v>
      </c>
      <c r="AB512">
        <v>172.32</v>
      </c>
      <c r="AC512">
        <v>240.9</v>
      </c>
      <c r="AD512">
        <v>204.15</v>
      </c>
      <c r="AE512">
        <v>213.17</v>
      </c>
      <c r="AF512">
        <v>171.5</v>
      </c>
      <c r="AG512">
        <v>629.88</v>
      </c>
      <c r="AH512">
        <v>0</v>
      </c>
      <c r="AI512">
        <v>0</v>
      </c>
      <c r="AJ512">
        <v>205.44</v>
      </c>
      <c r="AK512">
        <v>200.17</v>
      </c>
      <c r="AL512">
        <v>208.82</v>
      </c>
      <c r="AM512">
        <v>206.38</v>
      </c>
      <c r="AN512">
        <v>192.81</v>
      </c>
      <c r="AO512">
        <v>168.15</v>
      </c>
      <c r="AP512">
        <v>138.51</v>
      </c>
      <c r="AQ512">
        <v>35.22</v>
      </c>
      <c r="AR512">
        <v>0</v>
      </c>
      <c r="AS512">
        <v>0</v>
      </c>
      <c r="AT512">
        <v>0</v>
      </c>
      <c r="AU512">
        <v>0</v>
      </c>
      <c r="AV512">
        <v>0</v>
      </c>
    </row>
    <row r="513" spans="1:48">
      <c r="A513" t="s">
        <v>84</v>
      </c>
      <c r="B513">
        <v>1</v>
      </c>
      <c r="C513">
        <v>7700</v>
      </c>
      <c r="D513">
        <v>5</v>
      </c>
      <c r="E513" t="s">
        <v>515</v>
      </c>
      <c r="G513">
        <v>0</v>
      </c>
      <c r="H513">
        <v>10991.93</v>
      </c>
      <c r="I513">
        <v>10644.46</v>
      </c>
      <c r="J513">
        <v>12907.08</v>
      </c>
      <c r="K513">
        <v>12782.43</v>
      </c>
      <c r="L513">
        <v>13174.64</v>
      </c>
      <c r="M513">
        <v>11746.74</v>
      </c>
      <c r="N513">
        <v>13426.83</v>
      </c>
      <c r="O513">
        <v>13298.9</v>
      </c>
      <c r="P513">
        <v>12587.62</v>
      </c>
      <c r="Q513">
        <v>14784.43</v>
      </c>
      <c r="R513">
        <v>11212.52</v>
      </c>
      <c r="S513">
        <v>17855.89</v>
      </c>
      <c r="T513">
        <v>0</v>
      </c>
      <c r="U513">
        <v>0</v>
      </c>
      <c r="V513">
        <v>13774.45</v>
      </c>
      <c r="W513">
        <v>13603.11</v>
      </c>
      <c r="X513">
        <v>18529.22</v>
      </c>
      <c r="Y513">
        <v>15431.26</v>
      </c>
      <c r="Z513">
        <v>15699.43</v>
      </c>
      <c r="AA513">
        <v>16639.900000000001</v>
      </c>
      <c r="AB513">
        <v>15691.52</v>
      </c>
      <c r="AC513">
        <v>18409.16</v>
      </c>
      <c r="AD513">
        <v>16117.91</v>
      </c>
      <c r="AE513">
        <v>18557.32</v>
      </c>
      <c r="AF513">
        <v>16816.400000000001</v>
      </c>
      <c r="AG513">
        <v>21694.78</v>
      </c>
      <c r="AH513">
        <v>0</v>
      </c>
      <c r="AI513">
        <v>0</v>
      </c>
      <c r="AJ513">
        <v>16255.82</v>
      </c>
      <c r="AK513">
        <v>16921.09</v>
      </c>
      <c r="AL513">
        <v>16718.11</v>
      </c>
      <c r="AM513">
        <v>14247.44</v>
      </c>
      <c r="AN513">
        <v>20178.97</v>
      </c>
      <c r="AO513">
        <v>18194.740000000002</v>
      </c>
      <c r="AP513">
        <v>16173.76</v>
      </c>
      <c r="AQ513">
        <v>2827.7</v>
      </c>
      <c r="AR513">
        <v>0</v>
      </c>
      <c r="AS513">
        <v>0</v>
      </c>
      <c r="AT513">
        <v>0</v>
      </c>
      <c r="AU513">
        <v>0</v>
      </c>
      <c r="AV513">
        <v>0</v>
      </c>
    </row>
    <row r="514" spans="1:48">
      <c r="A514" t="s">
        <v>84</v>
      </c>
      <c r="B514">
        <v>1</v>
      </c>
      <c r="C514">
        <v>7701</v>
      </c>
      <c r="D514">
        <v>5</v>
      </c>
      <c r="E514" t="s">
        <v>516</v>
      </c>
      <c r="G514">
        <v>0</v>
      </c>
      <c r="H514">
        <v>1201.67</v>
      </c>
      <c r="I514">
        <v>1164.81</v>
      </c>
      <c r="J514">
        <v>1395.37</v>
      </c>
      <c r="K514">
        <v>1364.48</v>
      </c>
      <c r="L514">
        <v>1422.23</v>
      </c>
      <c r="M514">
        <v>1393.16</v>
      </c>
      <c r="N514">
        <v>1365.05</v>
      </c>
      <c r="O514">
        <v>1393.21</v>
      </c>
      <c r="P514">
        <v>1281.3599999999999</v>
      </c>
      <c r="Q514">
        <v>1517.56</v>
      </c>
      <c r="R514">
        <v>1100.21</v>
      </c>
      <c r="S514">
        <v>4745.13</v>
      </c>
      <c r="T514">
        <v>0</v>
      </c>
      <c r="U514">
        <v>0</v>
      </c>
      <c r="V514">
        <v>1444.37</v>
      </c>
      <c r="W514">
        <v>1459.68</v>
      </c>
      <c r="X514">
        <v>1943.71</v>
      </c>
      <c r="Y514">
        <v>1569.66</v>
      </c>
      <c r="Z514">
        <v>1218.82</v>
      </c>
      <c r="AA514">
        <v>2091.94</v>
      </c>
      <c r="AB514">
        <v>1598.16</v>
      </c>
      <c r="AC514">
        <v>1938.65</v>
      </c>
      <c r="AD514">
        <v>1696.23</v>
      </c>
      <c r="AE514">
        <v>1959.45</v>
      </c>
      <c r="AF514">
        <v>1765.33</v>
      </c>
      <c r="AG514">
        <v>5899.86</v>
      </c>
      <c r="AH514">
        <v>0</v>
      </c>
      <c r="AI514">
        <v>0</v>
      </c>
      <c r="AJ514">
        <v>1717.24</v>
      </c>
      <c r="AK514">
        <v>1792.89</v>
      </c>
      <c r="AL514">
        <v>1767.74</v>
      </c>
      <c r="AM514">
        <v>1512.22</v>
      </c>
      <c r="AN514">
        <v>2126.02</v>
      </c>
      <c r="AO514">
        <v>1915.2</v>
      </c>
      <c r="AP514">
        <v>1687.1</v>
      </c>
      <c r="AQ514">
        <v>292.33999999999997</v>
      </c>
      <c r="AR514">
        <v>0</v>
      </c>
      <c r="AS514">
        <v>0</v>
      </c>
      <c r="AT514">
        <v>0</v>
      </c>
      <c r="AU514">
        <v>0</v>
      </c>
      <c r="AV514">
        <v>0</v>
      </c>
    </row>
    <row r="515" spans="1:48">
      <c r="A515" t="s">
        <v>84</v>
      </c>
      <c r="B515">
        <v>1</v>
      </c>
      <c r="C515">
        <v>7710</v>
      </c>
      <c r="D515">
        <v>5</v>
      </c>
      <c r="E515" t="s">
        <v>517</v>
      </c>
      <c r="G515">
        <v>0</v>
      </c>
      <c r="H515">
        <v>0</v>
      </c>
      <c r="I515">
        <v>0</v>
      </c>
      <c r="J515">
        <v>0</v>
      </c>
      <c r="K515">
        <v>0</v>
      </c>
      <c r="L515">
        <v>0</v>
      </c>
      <c r="M515">
        <v>0</v>
      </c>
      <c r="N515">
        <v>0</v>
      </c>
      <c r="O515">
        <v>0</v>
      </c>
      <c r="P515">
        <v>0</v>
      </c>
      <c r="Q515">
        <v>0</v>
      </c>
      <c r="R515">
        <v>0</v>
      </c>
      <c r="S515">
        <v>0</v>
      </c>
      <c r="T515">
        <v>0</v>
      </c>
      <c r="U515">
        <v>0</v>
      </c>
      <c r="V515">
        <v>0</v>
      </c>
      <c r="W515">
        <v>0</v>
      </c>
      <c r="X515">
        <v>0</v>
      </c>
      <c r="Y515">
        <v>0</v>
      </c>
      <c r="Z515">
        <v>0</v>
      </c>
      <c r="AA515">
        <v>0</v>
      </c>
      <c r="AB515">
        <v>0</v>
      </c>
      <c r="AC515">
        <v>0</v>
      </c>
      <c r="AD515">
        <v>0</v>
      </c>
      <c r="AE515">
        <v>0</v>
      </c>
      <c r="AF515">
        <v>0</v>
      </c>
      <c r="AG515">
        <v>0</v>
      </c>
      <c r="AH515">
        <v>0</v>
      </c>
      <c r="AI515">
        <v>0</v>
      </c>
      <c r="AJ515">
        <v>0</v>
      </c>
      <c r="AK515">
        <v>0</v>
      </c>
      <c r="AL515">
        <v>0</v>
      </c>
      <c r="AM515">
        <v>0</v>
      </c>
      <c r="AN515">
        <v>0</v>
      </c>
      <c r="AO515">
        <v>0</v>
      </c>
      <c r="AP515">
        <v>0</v>
      </c>
      <c r="AQ515">
        <v>0</v>
      </c>
      <c r="AR515">
        <v>0</v>
      </c>
      <c r="AS515">
        <v>0</v>
      </c>
      <c r="AT515">
        <v>0</v>
      </c>
      <c r="AU515">
        <v>0</v>
      </c>
      <c r="AV515">
        <v>0</v>
      </c>
    </row>
    <row r="516" spans="1:48">
      <c r="A516" t="s">
        <v>84</v>
      </c>
      <c r="B516">
        <v>1</v>
      </c>
      <c r="C516">
        <v>7715</v>
      </c>
      <c r="D516">
        <v>5</v>
      </c>
      <c r="E516" t="s">
        <v>518</v>
      </c>
      <c r="G516">
        <v>0</v>
      </c>
      <c r="H516">
        <v>428.76</v>
      </c>
      <c r="I516">
        <v>313.8</v>
      </c>
      <c r="J516">
        <v>550.38</v>
      </c>
      <c r="K516">
        <v>613.79999999999995</v>
      </c>
      <c r="L516">
        <v>211.22</v>
      </c>
      <c r="M516">
        <v>300.63</v>
      </c>
      <c r="N516">
        <v>575.73</v>
      </c>
      <c r="O516">
        <v>88.81</v>
      </c>
      <c r="P516">
        <v>463.27</v>
      </c>
      <c r="Q516">
        <v>1841.43</v>
      </c>
      <c r="R516">
        <v>98.74</v>
      </c>
      <c r="S516">
        <v>346.37</v>
      </c>
      <c r="T516">
        <v>0</v>
      </c>
      <c r="U516">
        <v>0</v>
      </c>
      <c r="V516">
        <v>149.47</v>
      </c>
      <c r="W516">
        <v>118.33</v>
      </c>
      <c r="X516">
        <v>719</v>
      </c>
      <c r="Y516">
        <v>266.26</v>
      </c>
      <c r="Z516">
        <v>26.49</v>
      </c>
      <c r="AA516">
        <v>639.80999999999995</v>
      </c>
      <c r="AB516">
        <v>363.37</v>
      </c>
      <c r="AC516">
        <v>831.94</v>
      </c>
      <c r="AD516">
        <v>656.02</v>
      </c>
      <c r="AE516">
        <v>692.38</v>
      </c>
      <c r="AF516">
        <v>899.43</v>
      </c>
      <c r="AG516">
        <v>472.9</v>
      </c>
      <c r="AH516">
        <v>0</v>
      </c>
      <c r="AI516">
        <v>0</v>
      </c>
      <c r="AJ516">
        <v>405.5</v>
      </c>
      <c r="AK516">
        <v>33.880000000000003</v>
      </c>
      <c r="AL516">
        <v>812.67</v>
      </c>
      <c r="AM516">
        <v>2562.31</v>
      </c>
      <c r="AN516">
        <v>138.34</v>
      </c>
      <c r="AO516">
        <v>428.06</v>
      </c>
      <c r="AP516">
        <v>235.06</v>
      </c>
      <c r="AQ516">
        <v>0</v>
      </c>
      <c r="AR516">
        <v>0</v>
      </c>
      <c r="AS516">
        <v>0</v>
      </c>
      <c r="AT516">
        <v>0</v>
      </c>
      <c r="AU516">
        <v>0</v>
      </c>
      <c r="AV516">
        <v>0</v>
      </c>
    </row>
    <row r="517" spans="1:48">
      <c r="A517" t="s">
        <v>84</v>
      </c>
      <c r="B517">
        <v>1</v>
      </c>
      <c r="C517">
        <v>7716</v>
      </c>
      <c r="D517">
        <v>5</v>
      </c>
      <c r="E517" t="s">
        <v>519</v>
      </c>
      <c r="G517">
        <v>0</v>
      </c>
      <c r="H517">
        <v>0</v>
      </c>
      <c r="I517">
        <v>226.7</v>
      </c>
      <c r="J517">
        <v>0</v>
      </c>
      <c r="K517">
        <v>61.31</v>
      </c>
      <c r="L517">
        <v>47.29</v>
      </c>
      <c r="M517">
        <v>163.75</v>
      </c>
      <c r="N517">
        <v>0</v>
      </c>
      <c r="O517">
        <v>0</v>
      </c>
      <c r="P517">
        <v>0</v>
      </c>
      <c r="Q517">
        <v>0</v>
      </c>
      <c r="R517">
        <v>0</v>
      </c>
      <c r="S517">
        <v>0</v>
      </c>
      <c r="T517">
        <v>0</v>
      </c>
      <c r="U517">
        <v>0</v>
      </c>
      <c r="V517">
        <v>0</v>
      </c>
      <c r="W517">
        <v>0</v>
      </c>
      <c r="X517">
        <v>0</v>
      </c>
      <c r="Y517">
        <v>0</v>
      </c>
      <c r="Z517">
        <v>0</v>
      </c>
      <c r="AA517">
        <v>0</v>
      </c>
      <c r="AB517">
        <v>190.58</v>
      </c>
      <c r="AC517">
        <v>1260</v>
      </c>
      <c r="AD517">
        <v>0</v>
      </c>
      <c r="AE517">
        <v>40</v>
      </c>
      <c r="AF517">
        <v>2753.65</v>
      </c>
      <c r="AG517">
        <v>0</v>
      </c>
      <c r="AH517">
        <v>0</v>
      </c>
      <c r="AI517">
        <v>0</v>
      </c>
      <c r="AJ517">
        <v>307.3</v>
      </c>
      <c r="AK517">
        <v>38.08</v>
      </c>
      <c r="AL517">
        <v>0</v>
      </c>
      <c r="AM517">
        <v>0</v>
      </c>
      <c r="AN517">
        <v>47.12</v>
      </c>
      <c r="AO517">
        <v>0</v>
      </c>
      <c r="AP517">
        <v>370.8</v>
      </c>
      <c r="AQ517">
        <v>0</v>
      </c>
      <c r="AR517">
        <v>0</v>
      </c>
      <c r="AS517">
        <v>0</v>
      </c>
      <c r="AT517">
        <v>0</v>
      </c>
      <c r="AU517">
        <v>0</v>
      </c>
      <c r="AV517">
        <v>0</v>
      </c>
    </row>
    <row r="518" spans="1:48">
      <c r="A518" t="s">
        <v>84</v>
      </c>
      <c r="B518">
        <v>1</v>
      </c>
      <c r="C518">
        <v>7750</v>
      </c>
      <c r="D518">
        <v>5</v>
      </c>
      <c r="E518" t="s">
        <v>520</v>
      </c>
      <c r="G518">
        <v>0</v>
      </c>
      <c r="H518">
        <v>0</v>
      </c>
      <c r="I518">
        <v>0</v>
      </c>
      <c r="J518">
        <v>0</v>
      </c>
      <c r="K518">
        <v>113.83</v>
      </c>
      <c r="L518">
        <v>0</v>
      </c>
      <c r="M518">
        <v>3200</v>
      </c>
      <c r="N518">
        <v>13.55</v>
      </c>
      <c r="O518">
        <v>0</v>
      </c>
      <c r="P518">
        <v>0</v>
      </c>
      <c r="Q518">
        <v>-1429</v>
      </c>
      <c r="R518">
        <v>525.44000000000005</v>
      </c>
      <c r="S518">
        <v>961.1</v>
      </c>
      <c r="T518">
        <v>0</v>
      </c>
      <c r="U518">
        <v>0</v>
      </c>
      <c r="V518">
        <v>145.27000000000001</v>
      </c>
      <c r="W518">
        <v>0</v>
      </c>
      <c r="X518">
        <v>0</v>
      </c>
      <c r="Y518">
        <v>0</v>
      </c>
      <c r="Z518">
        <v>0</v>
      </c>
      <c r="AA518">
        <v>0</v>
      </c>
      <c r="AB518">
        <v>0</v>
      </c>
      <c r="AC518">
        <v>294.33999999999997</v>
      </c>
      <c r="AD518">
        <v>0</v>
      </c>
      <c r="AE518">
        <v>0</v>
      </c>
      <c r="AF518">
        <v>0</v>
      </c>
      <c r="AG518">
        <v>0</v>
      </c>
      <c r="AH518">
        <v>0</v>
      </c>
      <c r="AI518">
        <v>0</v>
      </c>
      <c r="AJ518">
        <v>0</v>
      </c>
      <c r="AK518">
        <v>0</v>
      </c>
      <c r="AL518">
        <v>0</v>
      </c>
      <c r="AM518">
        <v>0</v>
      </c>
      <c r="AN518">
        <v>0</v>
      </c>
      <c r="AO518">
        <v>0</v>
      </c>
      <c r="AP518">
        <v>0</v>
      </c>
      <c r="AQ518">
        <v>0</v>
      </c>
      <c r="AR518">
        <v>0</v>
      </c>
      <c r="AS518">
        <v>0</v>
      </c>
      <c r="AT518">
        <v>0</v>
      </c>
      <c r="AU518">
        <v>0</v>
      </c>
      <c r="AV518">
        <v>0</v>
      </c>
    </row>
    <row r="519" spans="1:48">
      <c r="A519" t="s">
        <v>84</v>
      </c>
      <c r="B519">
        <v>1</v>
      </c>
      <c r="C519">
        <v>7800</v>
      </c>
      <c r="D519">
        <v>5</v>
      </c>
      <c r="E519" t="s">
        <v>521</v>
      </c>
      <c r="G519">
        <v>0</v>
      </c>
      <c r="H519">
        <v>6662.02</v>
      </c>
      <c r="I519">
        <v>7123.13</v>
      </c>
      <c r="J519">
        <v>6899.59</v>
      </c>
      <c r="K519">
        <v>7581.72</v>
      </c>
      <c r="L519">
        <v>6307.37</v>
      </c>
      <c r="M519">
        <v>6622.6</v>
      </c>
      <c r="N519">
        <v>6636.42</v>
      </c>
      <c r="O519">
        <v>7139.69</v>
      </c>
      <c r="P519">
        <v>5808.95</v>
      </c>
      <c r="Q519">
        <v>7102.84</v>
      </c>
      <c r="R519">
        <v>6729.3</v>
      </c>
      <c r="S519">
        <v>10608.89</v>
      </c>
      <c r="T519">
        <v>0</v>
      </c>
      <c r="U519">
        <v>0</v>
      </c>
      <c r="V519">
        <v>6902.5</v>
      </c>
      <c r="W519">
        <v>6588.75</v>
      </c>
      <c r="X519">
        <v>8768.58</v>
      </c>
      <c r="Y519">
        <v>6743.53</v>
      </c>
      <c r="Z519">
        <v>6944.99</v>
      </c>
      <c r="AA519">
        <v>7105.41</v>
      </c>
      <c r="AB519">
        <v>6601.11</v>
      </c>
      <c r="AC519">
        <v>7400.71</v>
      </c>
      <c r="AD519">
        <v>6133.36</v>
      </c>
      <c r="AE519">
        <v>7349.25</v>
      </c>
      <c r="AF519">
        <v>6540.99</v>
      </c>
      <c r="AG519">
        <v>10566.24</v>
      </c>
      <c r="AH519">
        <v>0</v>
      </c>
      <c r="AI519">
        <v>0</v>
      </c>
      <c r="AJ519">
        <v>6912.26</v>
      </c>
      <c r="AK519">
        <v>7024.38</v>
      </c>
      <c r="AL519">
        <v>7511.37</v>
      </c>
      <c r="AM519">
        <v>6613.77</v>
      </c>
      <c r="AN519">
        <v>7652.24</v>
      </c>
      <c r="AO519">
        <v>7457.89</v>
      </c>
      <c r="AP519">
        <v>7423.17</v>
      </c>
      <c r="AQ519">
        <v>1184.93</v>
      </c>
      <c r="AR519">
        <v>0</v>
      </c>
      <c r="AS519">
        <v>0</v>
      </c>
      <c r="AT519">
        <v>0</v>
      </c>
      <c r="AU519">
        <v>0</v>
      </c>
      <c r="AV519">
        <v>0</v>
      </c>
    </row>
    <row r="520" spans="1:48">
      <c r="A520" t="s">
        <v>84</v>
      </c>
      <c r="B520">
        <v>1</v>
      </c>
      <c r="C520">
        <v>7801</v>
      </c>
      <c r="D520">
        <v>5</v>
      </c>
      <c r="E520" t="s">
        <v>522</v>
      </c>
      <c r="G520">
        <v>0</v>
      </c>
      <c r="H520">
        <v>728.84</v>
      </c>
      <c r="I520">
        <v>788.3</v>
      </c>
      <c r="J520">
        <v>770.86</v>
      </c>
      <c r="K520">
        <v>837.41</v>
      </c>
      <c r="L520">
        <v>627.48</v>
      </c>
      <c r="M520">
        <v>459.89</v>
      </c>
      <c r="N520">
        <v>358.48</v>
      </c>
      <c r="O520">
        <v>797.09</v>
      </c>
      <c r="P520">
        <v>611.4</v>
      </c>
      <c r="Q520">
        <v>757.21</v>
      </c>
      <c r="R520">
        <v>680.24</v>
      </c>
      <c r="S520">
        <v>2580.31</v>
      </c>
      <c r="T520">
        <v>0</v>
      </c>
      <c r="U520">
        <v>0</v>
      </c>
      <c r="V520">
        <v>754.03</v>
      </c>
      <c r="W520">
        <v>750.64</v>
      </c>
      <c r="X520">
        <v>952.07</v>
      </c>
      <c r="Y520">
        <v>684.09</v>
      </c>
      <c r="Z520">
        <v>539.4</v>
      </c>
      <c r="AA520">
        <v>403.51</v>
      </c>
      <c r="AB520">
        <v>412.77</v>
      </c>
      <c r="AC520">
        <v>798.91</v>
      </c>
      <c r="AD520">
        <v>661.41</v>
      </c>
      <c r="AE520">
        <v>795.54</v>
      </c>
      <c r="AF520">
        <v>706.37</v>
      </c>
      <c r="AG520">
        <v>2554.16</v>
      </c>
      <c r="AH520">
        <v>0</v>
      </c>
      <c r="AI520">
        <v>0</v>
      </c>
      <c r="AJ520">
        <v>748.2</v>
      </c>
      <c r="AK520">
        <v>759.13</v>
      </c>
      <c r="AL520">
        <v>812.72</v>
      </c>
      <c r="AM520">
        <v>716.06</v>
      </c>
      <c r="AN520">
        <v>644.61</v>
      </c>
      <c r="AO520">
        <v>420.98</v>
      </c>
      <c r="AP520">
        <v>533.49</v>
      </c>
      <c r="AQ520">
        <v>129.72</v>
      </c>
      <c r="AR520">
        <v>0</v>
      </c>
      <c r="AS520">
        <v>0</v>
      </c>
      <c r="AT520">
        <v>0</v>
      </c>
      <c r="AU520">
        <v>0</v>
      </c>
      <c r="AV520">
        <v>0</v>
      </c>
    </row>
    <row r="521" spans="1:48">
      <c r="A521" t="s">
        <v>84</v>
      </c>
      <c r="B521">
        <v>1</v>
      </c>
      <c r="C521">
        <v>7802</v>
      </c>
      <c r="D521">
        <v>5</v>
      </c>
      <c r="E521" t="s">
        <v>523</v>
      </c>
      <c r="G521">
        <v>0</v>
      </c>
      <c r="H521">
        <v>0</v>
      </c>
      <c r="I521">
        <v>0</v>
      </c>
      <c r="J521">
        <v>0</v>
      </c>
      <c r="K521">
        <v>0</v>
      </c>
      <c r="L521">
        <v>0</v>
      </c>
      <c r="M521">
        <v>0</v>
      </c>
      <c r="N521">
        <v>0</v>
      </c>
      <c r="O521">
        <v>0</v>
      </c>
      <c r="P521">
        <v>0</v>
      </c>
      <c r="Q521">
        <v>0</v>
      </c>
      <c r="R521">
        <v>0</v>
      </c>
      <c r="S521">
        <v>0</v>
      </c>
      <c r="T521">
        <v>0</v>
      </c>
      <c r="U521">
        <v>0</v>
      </c>
      <c r="V521">
        <v>0</v>
      </c>
      <c r="W521">
        <v>1161.25</v>
      </c>
      <c r="X521">
        <v>0</v>
      </c>
      <c r="Y521">
        <v>0</v>
      </c>
      <c r="Z521">
        <v>0</v>
      </c>
      <c r="AA521">
        <v>59.55</v>
      </c>
      <c r="AB521">
        <v>0</v>
      </c>
      <c r="AC521">
        <v>0</v>
      </c>
      <c r="AD521">
        <v>0</v>
      </c>
      <c r="AE521">
        <v>0</v>
      </c>
      <c r="AF521">
        <v>0</v>
      </c>
      <c r="AG521">
        <v>0</v>
      </c>
      <c r="AH521">
        <v>0</v>
      </c>
      <c r="AI521">
        <v>0</v>
      </c>
      <c r="AJ521">
        <v>0</v>
      </c>
      <c r="AK521">
        <v>0</v>
      </c>
      <c r="AL521">
        <v>0</v>
      </c>
      <c r="AM521">
        <v>0</v>
      </c>
      <c r="AN521">
        <v>287.44</v>
      </c>
      <c r="AO521">
        <v>0</v>
      </c>
      <c r="AP521">
        <v>0</v>
      </c>
      <c r="AQ521">
        <v>0</v>
      </c>
      <c r="AR521">
        <v>0</v>
      </c>
      <c r="AS521">
        <v>0</v>
      </c>
      <c r="AT521">
        <v>0</v>
      </c>
      <c r="AU521">
        <v>0</v>
      </c>
      <c r="AV521">
        <v>0</v>
      </c>
    </row>
    <row r="522" spans="1:48">
      <c r="A522" t="s">
        <v>84</v>
      </c>
      <c r="B522">
        <v>1</v>
      </c>
      <c r="C522">
        <v>7803</v>
      </c>
      <c r="D522">
        <v>5</v>
      </c>
      <c r="E522" t="s">
        <v>524</v>
      </c>
      <c r="G522">
        <v>0</v>
      </c>
      <c r="H522">
        <v>0</v>
      </c>
      <c r="I522">
        <v>0</v>
      </c>
      <c r="J522">
        <v>0</v>
      </c>
      <c r="K522">
        <v>0</v>
      </c>
      <c r="L522">
        <v>0</v>
      </c>
      <c r="M522">
        <v>0</v>
      </c>
      <c r="N522">
        <v>0</v>
      </c>
      <c r="O522">
        <v>505.89</v>
      </c>
      <c r="P522">
        <v>753.34</v>
      </c>
      <c r="Q522">
        <v>0</v>
      </c>
      <c r="R522">
        <v>183.96</v>
      </c>
      <c r="S522">
        <v>626.04999999999995</v>
      </c>
      <c r="T522">
        <v>0</v>
      </c>
      <c r="U522">
        <v>0</v>
      </c>
      <c r="V522">
        <v>275.94</v>
      </c>
      <c r="W522">
        <v>4009.92</v>
      </c>
      <c r="X522">
        <v>0</v>
      </c>
      <c r="Y522">
        <v>803.37</v>
      </c>
      <c r="Z522">
        <v>758.84</v>
      </c>
      <c r="AA522">
        <v>0</v>
      </c>
      <c r="AB522">
        <v>321.93</v>
      </c>
      <c r="AC522">
        <v>252.95</v>
      </c>
      <c r="AD522">
        <v>0</v>
      </c>
      <c r="AE522">
        <v>287.44</v>
      </c>
      <c r="AF522">
        <v>3827.71</v>
      </c>
      <c r="AG522">
        <v>1579.13</v>
      </c>
      <c r="AH522">
        <v>0</v>
      </c>
      <c r="AI522">
        <v>0</v>
      </c>
      <c r="AJ522">
        <v>160.97</v>
      </c>
      <c r="AK522">
        <v>0</v>
      </c>
      <c r="AL522">
        <v>0</v>
      </c>
      <c r="AM522">
        <v>137.97</v>
      </c>
      <c r="AN522">
        <v>140.72999999999999</v>
      </c>
      <c r="AO522">
        <v>183.96</v>
      </c>
      <c r="AP522">
        <v>0</v>
      </c>
      <c r="AQ522">
        <v>0</v>
      </c>
      <c r="AR522">
        <v>0</v>
      </c>
      <c r="AS522">
        <v>0</v>
      </c>
      <c r="AT522">
        <v>0</v>
      </c>
      <c r="AU522">
        <v>0</v>
      </c>
      <c r="AV522">
        <v>0</v>
      </c>
    </row>
    <row r="523" spans="1:48">
      <c r="A523" t="s">
        <v>84</v>
      </c>
      <c r="B523">
        <v>1</v>
      </c>
      <c r="C523">
        <v>7804</v>
      </c>
      <c r="D523">
        <v>5</v>
      </c>
      <c r="E523" t="s">
        <v>525</v>
      </c>
      <c r="G523">
        <v>0</v>
      </c>
      <c r="H523">
        <v>0</v>
      </c>
      <c r="I523">
        <v>384.51</v>
      </c>
      <c r="J523">
        <v>40</v>
      </c>
      <c r="K523">
        <v>723.54</v>
      </c>
      <c r="L523">
        <v>24.51</v>
      </c>
      <c r="M523">
        <v>280.99</v>
      </c>
      <c r="N523">
        <v>0</v>
      </c>
      <c r="O523">
        <v>335.9</v>
      </c>
      <c r="P523">
        <v>0</v>
      </c>
      <c r="Q523">
        <v>0</v>
      </c>
      <c r="R523">
        <v>1025.4100000000001</v>
      </c>
      <c r="S523">
        <v>328.4</v>
      </c>
      <c r="T523">
        <v>0</v>
      </c>
      <c r="U523">
        <v>0</v>
      </c>
      <c r="V523">
        <v>421.42</v>
      </c>
      <c r="W523">
        <v>0</v>
      </c>
      <c r="X523">
        <v>473.24</v>
      </c>
      <c r="Y523">
        <v>780.39</v>
      </c>
      <c r="Z523">
        <v>143.75</v>
      </c>
      <c r="AA523">
        <v>200</v>
      </c>
      <c r="AB523">
        <v>0</v>
      </c>
      <c r="AC523">
        <v>365.29</v>
      </c>
      <c r="AD523">
        <v>802.95</v>
      </c>
      <c r="AE523">
        <v>689.85</v>
      </c>
      <c r="AF523">
        <v>0</v>
      </c>
      <c r="AG523">
        <v>1075.23</v>
      </c>
      <c r="AH523">
        <v>0</v>
      </c>
      <c r="AI523">
        <v>0</v>
      </c>
      <c r="AJ523">
        <v>229.95</v>
      </c>
      <c r="AK523">
        <v>543.27</v>
      </c>
      <c r="AL523">
        <v>0</v>
      </c>
      <c r="AM523">
        <v>0</v>
      </c>
      <c r="AN523">
        <v>710.91</v>
      </c>
      <c r="AO523">
        <v>161.22999999999999</v>
      </c>
      <c r="AP523">
        <v>0</v>
      </c>
      <c r="AQ523">
        <v>0</v>
      </c>
      <c r="AR523">
        <v>0</v>
      </c>
      <c r="AS523">
        <v>0</v>
      </c>
      <c r="AT523">
        <v>0</v>
      </c>
      <c r="AU523">
        <v>0</v>
      </c>
      <c r="AV523">
        <v>0</v>
      </c>
    </row>
    <row r="524" spans="1:48">
      <c r="A524" t="s">
        <v>84</v>
      </c>
      <c r="B524">
        <v>1</v>
      </c>
      <c r="C524">
        <v>7805</v>
      </c>
      <c r="D524">
        <v>5</v>
      </c>
      <c r="E524" t="s">
        <v>526</v>
      </c>
      <c r="G524">
        <v>0</v>
      </c>
      <c r="H524">
        <v>0</v>
      </c>
      <c r="I524">
        <v>0</v>
      </c>
      <c r="J524">
        <v>0</v>
      </c>
      <c r="K524">
        <v>0</v>
      </c>
      <c r="L524">
        <v>0</v>
      </c>
      <c r="M524">
        <v>0</v>
      </c>
      <c r="N524">
        <v>0</v>
      </c>
      <c r="O524">
        <v>0</v>
      </c>
      <c r="P524">
        <v>0</v>
      </c>
      <c r="Q524">
        <v>0</v>
      </c>
      <c r="R524">
        <v>0</v>
      </c>
      <c r="S524">
        <v>0</v>
      </c>
      <c r="T524">
        <v>0</v>
      </c>
      <c r="U524">
        <v>0</v>
      </c>
      <c r="V524">
        <v>0</v>
      </c>
      <c r="W524">
        <v>0</v>
      </c>
      <c r="X524">
        <v>0</v>
      </c>
      <c r="Y524">
        <v>0</v>
      </c>
      <c r="Z524">
        <v>0</v>
      </c>
      <c r="AA524">
        <v>0</v>
      </c>
      <c r="AB524">
        <v>0</v>
      </c>
      <c r="AC524">
        <v>0</v>
      </c>
      <c r="AD524">
        <v>0</v>
      </c>
      <c r="AE524">
        <v>0</v>
      </c>
      <c r="AF524">
        <v>0</v>
      </c>
      <c r="AG524">
        <v>0</v>
      </c>
      <c r="AH524">
        <v>0</v>
      </c>
      <c r="AI524">
        <v>0</v>
      </c>
      <c r="AJ524">
        <v>0</v>
      </c>
      <c r="AK524">
        <v>0</v>
      </c>
      <c r="AL524">
        <v>0</v>
      </c>
      <c r="AM524">
        <v>0</v>
      </c>
      <c r="AN524">
        <v>0</v>
      </c>
      <c r="AO524">
        <v>0</v>
      </c>
      <c r="AP524">
        <v>0</v>
      </c>
      <c r="AQ524">
        <v>0</v>
      </c>
      <c r="AR524">
        <v>0</v>
      </c>
      <c r="AS524">
        <v>0</v>
      </c>
      <c r="AT524">
        <v>0</v>
      </c>
      <c r="AU524">
        <v>0</v>
      </c>
      <c r="AV524">
        <v>0</v>
      </c>
    </row>
    <row r="525" spans="1:48">
      <c r="A525" t="s">
        <v>84</v>
      </c>
      <c r="B525">
        <v>1</v>
      </c>
      <c r="C525">
        <v>7806</v>
      </c>
      <c r="D525">
        <v>5</v>
      </c>
      <c r="E525" t="s">
        <v>527</v>
      </c>
      <c r="G525">
        <v>0</v>
      </c>
      <c r="H525">
        <v>57.88</v>
      </c>
      <c r="I525">
        <v>0</v>
      </c>
      <c r="J525">
        <v>36.799999999999997</v>
      </c>
      <c r="K525">
        <v>38.68</v>
      </c>
      <c r="L525">
        <v>76.12</v>
      </c>
      <c r="M525">
        <v>103.4</v>
      </c>
      <c r="N525">
        <v>14.59</v>
      </c>
      <c r="O525">
        <v>0</v>
      </c>
      <c r="P525">
        <v>0</v>
      </c>
      <c r="Q525">
        <v>55.56</v>
      </c>
      <c r="R525">
        <v>0</v>
      </c>
      <c r="S525">
        <v>0</v>
      </c>
      <c r="T525">
        <v>0</v>
      </c>
      <c r="U525">
        <v>0</v>
      </c>
      <c r="V525">
        <v>57.64</v>
      </c>
      <c r="W525">
        <v>0</v>
      </c>
      <c r="X525">
        <v>0</v>
      </c>
      <c r="Y525">
        <v>0</v>
      </c>
      <c r="Z525">
        <v>0</v>
      </c>
      <c r="AA525">
        <v>6.58</v>
      </c>
      <c r="AB525">
        <v>0</v>
      </c>
      <c r="AC525">
        <v>0</v>
      </c>
      <c r="AD525">
        <v>22.73</v>
      </c>
      <c r="AE525">
        <v>0</v>
      </c>
      <c r="AF525">
        <v>37.25</v>
      </c>
      <c r="AG525">
        <v>63.11</v>
      </c>
      <c r="AH525">
        <v>0</v>
      </c>
      <c r="AI525">
        <v>0</v>
      </c>
      <c r="AJ525">
        <v>0</v>
      </c>
      <c r="AK525">
        <v>0</v>
      </c>
      <c r="AL525">
        <v>237.99</v>
      </c>
      <c r="AM525">
        <v>39.520000000000003</v>
      </c>
      <c r="AN525">
        <v>79.55</v>
      </c>
      <c r="AO525">
        <v>143.01</v>
      </c>
      <c r="AP525">
        <v>0</v>
      </c>
      <c r="AQ525">
        <v>11.24</v>
      </c>
      <c r="AR525">
        <v>0</v>
      </c>
      <c r="AS525">
        <v>0</v>
      </c>
      <c r="AT525">
        <v>0</v>
      </c>
      <c r="AU525">
        <v>0</v>
      </c>
      <c r="AV525">
        <v>0</v>
      </c>
    </row>
    <row r="526" spans="1:48">
      <c r="A526" t="s">
        <v>84</v>
      </c>
      <c r="B526">
        <v>1</v>
      </c>
      <c r="C526">
        <v>7810</v>
      </c>
      <c r="D526">
        <v>5</v>
      </c>
      <c r="E526" t="s">
        <v>528</v>
      </c>
      <c r="G526">
        <v>0</v>
      </c>
      <c r="H526">
        <v>0</v>
      </c>
      <c r="I526">
        <v>0</v>
      </c>
      <c r="J526">
        <v>0</v>
      </c>
      <c r="K526">
        <v>0</v>
      </c>
      <c r="L526">
        <v>0</v>
      </c>
      <c r="M526">
        <v>0</v>
      </c>
      <c r="N526">
        <v>0</v>
      </c>
      <c r="O526">
        <v>0</v>
      </c>
      <c r="P526">
        <v>0</v>
      </c>
      <c r="Q526">
        <v>0</v>
      </c>
      <c r="R526">
        <v>0</v>
      </c>
      <c r="S526">
        <v>0</v>
      </c>
      <c r="T526">
        <v>0</v>
      </c>
      <c r="U526">
        <v>0</v>
      </c>
      <c r="V526">
        <v>0</v>
      </c>
      <c r="W526">
        <v>0</v>
      </c>
      <c r="X526">
        <v>0</v>
      </c>
      <c r="Y526">
        <v>0</v>
      </c>
      <c r="Z526">
        <v>0</v>
      </c>
      <c r="AA526">
        <v>0</v>
      </c>
      <c r="AB526">
        <v>0</v>
      </c>
      <c r="AC526">
        <v>0</v>
      </c>
      <c r="AD526">
        <v>0</v>
      </c>
      <c r="AE526">
        <v>0</v>
      </c>
      <c r="AF526">
        <v>0</v>
      </c>
      <c r="AG526">
        <v>0</v>
      </c>
      <c r="AH526">
        <v>0</v>
      </c>
      <c r="AI526">
        <v>0</v>
      </c>
      <c r="AJ526">
        <v>0</v>
      </c>
      <c r="AK526">
        <v>0</v>
      </c>
      <c r="AL526">
        <v>0</v>
      </c>
      <c r="AM526">
        <v>600</v>
      </c>
      <c r="AN526">
        <v>0</v>
      </c>
      <c r="AO526">
        <v>0</v>
      </c>
      <c r="AP526">
        <v>0</v>
      </c>
      <c r="AQ526">
        <v>0</v>
      </c>
      <c r="AR526">
        <v>0</v>
      </c>
      <c r="AS526">
        <v>0</v>
      </c>
      <c r="AT526">
        <v>0</v>
      </c>
      <c r="AU526">
        <v>0</v>
      </c>
      <c r="AV526">
        <v>0</v>
      </c>
    </row>
    <row r="527" spans="1:48">
      <c r="A527" t="s">
        <v>84</v>
      </c>
      <c r="B527">
        <v>1</v>
      </c>
      <c r="C527">
        <v>7815</v>
      </c>
      <c r="D527">
        <v>5</v>
      </c>
      <c r="E527" t="s">
        <v>529</v>
      </c>
      <c r="G527">
        <v>0</v>
      </c>
      <c r="H527">
        <v>692</v>
      </c>
      <c r="I527">
        <v>807.27</v>
      </c>
      <c r="J527">
        <v>1105.58</v>
      </c>
      <c r="K527">
        <v>1049.3399999999999</v>
      </c>
      <c r="L527">
        <v>4302.0200000000004</v>
      </c>
      <c r="M527">
        <v>1472.78</v>
      </c>
      <c r="N527">
        <v>342.03</v>
      </c>
      <c r="O527">
        <v>311.69</v>
      </c>
      <c r="P527">
        <v>359.18</v>
      </c>
      <c r="Q527">
        <v>5405.28</v>
      </c>
      <c r="R527">
        <v>4630.95</v>
      </c>
      <c r="S527">
        <v>331.8</v>
      </c>
      <c r="T527">
        <v>0</v>
      </c>
      <c r="U527">
        <v>0</v>
      </c>
      <c r="V527">
        <v>198.45</v>
      </c>
      <c r="W527">
        <v>474.33</v>
      </c>
      <c r="X527">
        <v>2077.8200000000002</v>
      </c>
      <c r="Y527">
        <v>556.21</v>
      </c>
      <c r="Z527">
        <v>880.35</v>
      </c>
      <c r="AA527">
        <v>0</v>
      </c>
      <c r="AB527">
        <v>849.55</v>
      </c>
      <c r="AC527">
        <v>1214.03</v>
      </c>
      <c r="AD527">
        <v>879.27</v>
      </c>
      <c r="AE527">
        <v>631.77</v>
      </c>
      <c r="AF527">
        <v>613.94000000000005</v>
      </c>
      <c r="AG527">
        <v>794.21</v>
      </c>
      <c r="AH527">
        <v>0</v>
      </c>
      <c r="AI527">
        <v>0</v>
      </c>
      <c r="AJ527">
        <v>1433.19</v>
      </c>
      <c r="AK527">
        <v>-83.13</v>
      </c>
      <c r="AL527">
        <v>0</v>
      </c>
      <c r="AM527">
        <v>748.59</v>
      </c>
      <c r="AN527">
        <v>975.71</v>
      </c>
      <c r="AO527">
        <v>317.02</v>
      </c>
      <c r="AP527">
        <v>356.84</v>
      </c>
      <c r="AQ527">
        <v>40.32</v>
      </c>
      <c r="AR527">
        <v>0</v>
      </c>
      <c r="AS527">
        <v>0</v>
      </c>
      <c r="AT527">
        <v>0</v>
      </c>
      <c r="AU527">
        <v>0</v>
      </c>
      <c r="AV527">
        <v>0</v>
      </c>
    </row>
    <row r="528" spans="1:48">
      <c r="A528" t="s">
        <v>84</v>
      </c>
      <c r="B528">
        <v>1</v>
      </c>
      <c r="C528">
        <v>7816</v>
      </c>
      <c r="D528">
        <v>5</v>
      </c>
      <c r="E528" t="s">
        <v>530</v>
      </c>
      <c r="G528">
        <v>0</v>
      </c>
      <c r="H528">
        <v>0</v>
      </c>
      <c r="I528">
        <v>0</v>
      </c>
      <c r="J528">
        <v>0</v>
      </c>
      <c r="K528">
        <v>0</v>
      </c>
      <c r="L528">
        <v>0</v>
      </c>
      <c r="M528">
        <v>0</v>
      </c>
      <c r="N528">
        <v>0</v>
      </c>
      <c r="O528">
        <v>0</v>
      </c>
      <c r="P528">
        <v>0</v>
      </c>
      <c r="Q528">
        <v>0</v>
      </c>
      <c r="R528">
        <v>0</v>
      </c>
      <c r="S528">
        <v>0</v>
      </c>
      <c r="T528">
        <v>0</v>
      </c>
      <c r="U528">
        <v>0</v>
      </c>
      <c r="V528">
        <v>0</v>
      </c>
      <c r="W528">
        <v>0</v>
      </c>
      <c r="X528">
        <v>0</v>
      </c>
      <c r="Y528">
        <v>0</v>
      </c>
      <c r="Z528">
        <v>0</v>
      </c>
      <c r="AA528">
        <v>0</v>
      </c>
      <c r="AB528">
        <v>0</v>
      </c>
      <c r="AC528">
        <v>0</v>
      </c>
      <c r="AD528">
        <v>0</v>
      </c>
      <c r="AE528">
        <v>0</v>
      </c>
      <c r="AF528">
        <v>0</v>
      </c>
      <c r="AG528">
        <v>0</v>
      </c>
      <c r="AH528">
        <v>0</v>
      </c>
      <c r="AI528">
        <v>0</v>
      </c>
      <c r="AJ528">
        <v>0</v>
      </c>
      <c r="AK528">
        <v>0</v>
      </c>
      <c r="AL528">
        <v>0</v>
      </c>
      <c r="AM528">
        <v>0</v>
      </c>
      <c r="AN528">
        <v>0</v>
      </c>
      <c r="AO528">
        <v>0</v>
      </c>
      <c r="AP528">
        <v>0</v>
      </c>
      <c r="AQ528">
        <v>0</v>
      </c>
      <c r="AR528">
        <v>0</v>
      </c>
      <c r="AS528">
        <v>0</v>
      </c>
      <c r="AT528">
        <v>0</v>
      </c>
      <c r="AU528">
        <v>0</v>
      </c>
      <c r="AV528">
        <v>0</v>
      </c>
    </row>
    <row r="529" spans="1:48">
      <c r="A529" t="s">
        <v>84</v>
      </c>
      <c r="B529">
        <v>1</v>
      </c>
      <c r="C529">
        <v>7850</v>
      </c>
      <c r="D529">
        <v>5</v>
      </c>
      <c r="E529" t="s">
        <v>531</v>
      </c>
      <c r="G529">
        <v>0</v>
      </c>
      <c r="H529">
        <v>0</v>
      </c>
      <c r="I529">
        <v>0</v>
      </c>
      <c r="J529">
        <v>0</v>
      </c>
      <c r="K529">
        <v>0</v>
      </c>
      <c r="L529">
        <v>0</v>
      </c>
      <c r="M529">
        <v>0</v>
      </c>
      <c r="N529">
        <v>0</v>
      </c>
      <c r="O529">
        <v>0</v>
      </c>
      <c r="P529">
        <v>0</v>
      </c>
      <c r="Q529">
        <v>0</v>
      </c>
      <c r="R529">
        <v>0</v>
      </c>
      <c r="S529">
        <v>0</v>
      </c>
      <c r="T529">
        <v>0</v>
      </c>
      <c r="U529">
        <v>0</v>
      </c>
      <c r="V529">
        <v>0</v>
      </c>
      <c r="W529">
        <v>0</v>
      </c>
      <c r="X529">
        <v>0</v>
      </c>
      <c r="Y529">
        <v>0</v>
      </c>
      <c r="Z529">
        <v>0</v>
      </c>
      <c r="AA529">
        <v>0</v>
      </c>
      <c r="AB529">
        <v>0</v>
      </c>
      <c r="AC529">
        <v>0</v>
      </c>
      <c r="AD529">
        <v>0</v>
      </c>
      <c r="AE529">
        <v>0</v>
      </c>
      <c r="AF529">
        <v>0</v>
      </c>
      <c r="AG529">
        <v>0</v>
      </c>
      <c r="AH529">
        <v>0</v>
      </c>
      <c r="AI529">
        <v>0</v>
      </c>
      <c r="AJ529">
        <v>0</v>
      </c>
      <c r="AK529">
        <v>0</v>
      </c>
      <c r="AL529">
        <v>0</v>
      </c>
      <c r="AM529">
        <v>0</v>
      </c>
      <c r="AN529">
        <v>0</v>
      </c>
      <c r="AO529">
        <v>0</v>
      </c>
      <c r="AP529">
        <v>0</v>
      </c>
      <c r="AQ529">
        <v>0</v>
      </c>
      <c r="AR529">
        <v>0</v>
      </c>
      <c r="AS529">
        <v>0</v>
      </c>
      <c r="AT529">
        <v>0</v>
      </c>
      <c r="AU529">
        <v>0</v>
      </c>
      <c r="AV529">
        <v>0</v>
      </c>
    </row>
    <row r="530" spans="1:48">
      <c r="A530" t="s">
        <v>84</v>
      </c>
      <c r="B530">
        <v>1</v>
      </c>
      <c r="C530">
        <v>7860</v>
      </c>
      <c r="D530">
        <v>5</v>
      </c>
      <c r="E530" t="s">
        <v>532</v>
      </c>
      <c r="G530">
        <v>0</v>
      </c>
      <c r="H530">
        <v>0</v>
      </c>
      <c r="I530">
        <v>0</v>
      </c>
      <c r="J530">
        <v>0</v>
      </c>
      <c r="K530">
        <v>0</v>
      </c>
      <c r="L530">
        <v>0</v>
      </c>
      <c r="M530">
        <v>0</v>
      </c>
      <c r="N530">
        <v>0</v>
      </c>
      <c r="O530">
        <v>0</v>
      </c>
      <c r="P530">
        <v>0</v>
      </c>
      <c r="Q530">
        <v>0</v>
      </c>
      <c r="R530">
        <v>0</v>
      </c>
      <c r="S530">
        <v>0</v>
      </c>
      <c r="T530">
        <v>0</v>
      </c>
      <c r="U530">
        <v>0</v>
      </c>
      <c r="V530">
        <v>0</v>
      </c>
      <c r="W530">
        <v>0</v>
      </c>
      <c r="X530">
        <v>0</v>
      </c>
      <c r="Y530">
        <v>0</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0</v>
      </c>
      <c r="AT530">
        <v>0</v>
      </c>
      <c r="AU530">
        <v>0</v>
      </c>
      <c r="AV530">
        <v>0</v>
      </c>
    </row>
    <row r="531" spans="1:48">
      <c r="A531" t="s">
        <v>84</v>
      </c>
      <c r="B531">
        <v>1</v>
      </c>
      <c r="C531">
        <v>7861</v>
      </c>
      <c r="D531">
        <v>5</v>
      </c>
      <c r="E531" t="s">
        <v>533</v>
      </c>
      <c r="G531">
        <v>0</v>
      </c>
      <c r="H531">
        <v>0</v>
      </c>
      <c r="I531">
        <v>0</v>
      </c>
      <c r="J531">
        <v>0</v>
      </c>
      <c r="K531">
        <v>0</v>
      </c>
      <c r="L531">
        <v>0</v>
      </c>
      <c r="M531">
        <v>0</v>
      </c>
      <c r="N531">
        <v>0</v>
      </c>
      <c r="O531">
        <v>0</v>
      </c>
      <c r="P531">
        <v>0</v>
      </c>
      <c r="Q531">
        <v>0</v>
      </c>
      <c r="R531">
        <v>0</v>
      </c>
      <c r="S531">
        <v>0</v>
      </c>
      <c r="T531">
        <v>0</v>
      </c>
      <c r="U531">
        <v>0</v>
      </c>
      <c r="V531">
        <v>0</v>
      </c>
      <c r="W531">
        <v>0</v>
      </c>
      <c r="X531">
        <v>0</v>
      </c>
      <c r="Y531">
        <v>0</v>
      </c>
      <c r="Z531">
        <v>0</v>
      </c>
      <c r="AA531">
        <v>0</v>
      </c>
      <c r="AB531">
        <v>0</v>
      </c>
      <c r="AC531">
        <v>0</v>
      </c>
      <c r="AD531">
        <v>0</v>
      </c>
      <c r="AE531">
        <v>0</v>
      </c>
      <c r="AF531">
        <v>0</v>
      </c>
      <c r="AG531">
        <v>0</v>
      </c>
      <c r="AH531">
        <v>0</v>
      </c>
      <c r="AI531">
        <v>0</v>
      </c>
      <c r="AJ531">
        <v>0</v>
      </c>
      <c r="AK531">
        <v>0</v>
      </c>
      <c r="AL531">
        <v>0</v>
      </c>
      <c r="AM531">
        <v>0</v>
      </c>
      <c r="AN531">
        <v>0</v>
      </c>
      <c r="AO531">
        <v>0</v>
      </c>
      <c r="AP531">
        <v>0</v>
      </c>
      <c r="AQ531">
        <v>0</v>
      </c>
      <c r="AR531">
        <v>0</v>
      </c>
      <c r="AS531">
        <v>0</v>
      </c>
      <c r="AT531">
        <v>0</v>
      </c>
      <c r="AU531">
        <v>0</v>
      </c>
      <c r="AV531">
        <v>0</v>
      </c>
    </row>
    <row r="532" spans="1:48">
      <c r="A532" t="s">
        <v>84</v>
      </c>
      <c r="B532">
        <v>1</v>
      </c>
      <c r="C532">
        <v>7870</v>
      </c>
      <c r="D532">
        <v>5</v>
      </c>
      <c r="E532" t="s">
        <v>534</v>
      </c>
      <c r="G532">
        <v>0</v>
      </c>
      <c r="H532">
        <v>21750</v>
      </c>
      <c r="I532">
        <v>0</v>
      </c>
      <c r="J532">
        <v>0</v>
      </c>
      <c r="K532">
        <v>0</v>
      </c>
      <c r="L532">
        <v>0</v>
      </c>
      <c r="M532">
        <v>21750</v>
      </c>
      <c r="N532">
        <v>0</v>
      </c>
      <c r="O532">
        <v>0</v>
      </c>
      <c r="P532">
        <v>0</v>
      </c>
      <c r="Q532">
        <v>0</v>
      </c>
      <c r="R532">
        <v>0</v>
      </c>
      <c r="S532">
        <v>0</v>
      </c>
      <c r="T532">
        <v>0</v>
      </c>
      <c r="U532">
        <v>0</v>
      </c>
      <c r="V532">
        <v>0</v>
      </c>
      <c r="W532">
        <v>0</v>
      </c>
      <c r="X532">
        <v>0</v>
      </c>
      <c r="Y532">
        <v>21750</v>
      </c>
      <c r="Z532">
        <v>0</v>
      </c>
      <c r="AA532">
        <v>0</v>
      </c>
      <c r="AB532">
        <v>0</v>
      </c>
      <c r="AC532">
        <v>21750</v>
      </c>
      <c r="AD532">
        <v>0</v>
      </c>
      <c r="AE532">
        <v>0</v>
      </c>
      <c r="AF532">
        <v>0</v>
      </c>
      <c r="AG532">
        <v>0</v>
      </c>
      <c r="AH532">
        <v>0</v>
      </c>
      <c r="AI532">
        <v>0</v>
      </c>
      <c r="AJ532">
        <v>0</v>
      </c>
      <c r="AK532">
        <v>0</v>
      </c>
      <c r="AL532">
        <v>0</v>
      </c>
      <c r="AM532">
        <v>21750</v>
      </c>
      <c r="AN532">
        <v>0</v>
      </c>
      <c r="AO532">
        <v>0</v>
      </c>
      <c r="AP532">
        <v>0</v>
      </c>
      <c r="AQ532">
        <v>0</v>
      </c>
      <c r="AR532">
        <v>0</v>
      </c>
      <c r="AS532">
        <v>0</v>
      </c>
      <c r="AT532">
        <v>0</v>
      </c>
      <c r="AU532">
        <v>0</v>
      </c>
      <c r="AV532">
        <v>0</v>
      </c>
    </row>
    <row r="533" spans="1:48">
      <c r="A533" t="s">
        <v>84</v>
      </c>
      <c r="B533">
        <v>1</v>
      </c>
      <c r="C533">
        <v>7871</v>
      </c>
      <c r="D533">
        <v>5</v>
      </c>
      <c r="E533" t="s">
        <v>535</v>
      </c>
      <c r="G533">
        <v>0</v>
      </c>
      <c r="H533">
        <v>0</v>
      </c>
      <c r="I533">
        <v>0</v>
      </c>
      <c r="J533">
        <v>0</v>
      </c>
      <c r="K533">
        <v>0</v>
      </c>
      <c r="L533">
        <v>0</v>
      </c>
      <c r="M533">
        <v>0</v>
      </c>
      <c r="N533">
        <v>0</v>
      </c>
      <c r="O533">
        <v>0</v>
      </c>
      <c r="P533">
        <v>0</v>
      </c>
      <c r="Q533">
        <v>0</v>
      </c>
      <c r="R533">
        <v>0</v>
      </c>
      <c r="S533">
        <v>3500</v>
      </c>
      <c r="T533">
        <v>0</v>
      </c>
      <c r="U533">
        <v>0</v>
      </c>
      <c r="V533">
        <v>0</v>
      </c>
      <c r="W533">
        <v>0</v>
      </c>
      <c r="X533">
        <v>0</v>
      </c>
      <c r="Y533">
        <v>0</v>
      </c>
      <c r="Z533">
        <v>0</v>
      </c>
      <c r="AA533">
        <v>0</v>
      </c>
      <c r="AB533">
        <v>0</v>
      </c>
      <c r="AC533">
        <v>0</v>
      </c>
      <c r="AD533">
        <v>0</v>
      </c>
      <c r="AE533">
        <v>0</v>
      </c>
      <c r="AF533">
        <v>0</v>
      </c>
      <c r="AG533">
        <v>3500</v>
      </c>
      <c r="AH533">
        <v>0</v>
      </c>
      <c r="AI533">
        <v>0</v>
      </c>
      <c r="AJ533">
        <v>0</v>
      </c>
      <c r="AK533">
        <v>0</v>
      </c>
      <c r="AL533">
        <v>0</v>
      </c>
      <c r="AM533">
        <v>0</v>
      </c>
      <c r="AN533">
        <v>3500</v>
      </c>
      <c r="AO533">
        <v>0</v>
      </c>
      <c r="AP533">
        <v>0</v>
      </c>
      <c r="AQ533">
        <v>0</v>
      </c>
      <c r="AR533">
        <v>0</v>
      </c>
      <c r="AS533">
        <v>0</v>
      </c>
      <c r="AT533">
        <v>0</v>
      </c>
      <c r="AU533">
        <v>0</v>
      </c>
      <c r="AV533">
        <v>0</v>
      </c>
    </row>
    <row r="534" spans="1:48">
      <c r="A534" t="s">
        <v>84</v>
      </c>
      <c r="B534">
        <v>1</v>
      </c>
      <c r="C534">
        <v>7875</v>
      </c>
      <c r="D534">
        <v>5</v>
      </c>
      <c r="E534" t="s">
        <v>536</v>
      </c>
      <c r="G534">
        <v>0</v>
      </c>
      <c r="H534">
        <v>0</v>
      </c>
      <c r="I534">
        <v>0</v>
      </c>
      <c r="J534">
        <v>0</v>
      </c>
      <c r="K534">
        <v>0</v>
      </c>
      <c r="L534">
        <v>0</v>
      </c>
      <c r="M534">
        <v>0</v>
      </c>
      <c r="N534">
        <v>0</v>
      </c>
      <c r="O534">
        <v>0</v>
      </c>
      <c r="P534">
        <v>0</v>
      </c>
      <c r="Q534">
        <v>0</v>
      </c>
      <c r="R534">
        <v>0</v>
      </c>
      <c r="S534">
        <v>0</v>
      </c>
      <c r="T534">
        <v>0</v>
      </c>
      <c r="U534">
        <v>0</v>
      </c>
      <c r="V534">
        <v>0</v>
      </c>
      <c r="W534">
        <v>0</v>
      </c>
      <c r="X534">
        <v>0</v>
      </c>
      <c r="Y534">
        <v>0</v>
      </c>
      <c r="Z534">
        <v>0</v>
      </c>
      <c r="AA534">
        <v>0</v>
      </c>
      <c r="AB534">
        <v>0</v>
      </c>
      <c r="AC534">
        <v>0</v>
      </c>
      <c r="AD534">
        <v>0</v>
      </c>
      <c r="AE534">
        <v>0</v>
      </c>
      <c r="AF534">
        <v>0</v>
      </c>
      <c r="AG534">
        <v>0</v>
      </c>
      <c r="AH534">
        <v>0</v>
      </c>
      <c r="AI534">
        <v>0</v>
      </c>
      <c r="AJ534">
        <v>0</v>
      </c>
      <c r="AK534">
        <v>0</v>
      </c>
      <c r="AL534">
        <v>0</v>
      </c>
      <c r="AM534">
        <v>0</v>
      </c>
      <c r="AN534">
        <v>0</v>
      </c>
      <c r="AO534">
        <v>0</v>
      </c>
      <c r="AP534">
        <v>0</v>
      </c>
      <c r="AQ534">
        <v>0</v>
      </c>
      <c r="AR534">
        <v>0</v>
      </c>
      <c r="AS534">
        <v>0</v>
      </c>
      <c r="AT534">
        <v>0</v>
      </c>
      <c r="AU534">
        <v>0</v>
      </c>
      <c r="AV534">
        <v>0</v>
      </c>
    </row>
    <row r="535" spans="1:48">
      <c r="A535" t="s">
        <v>84</v>
      </c>
      <c r="B535">
        <v>1</v>
      </c>
      <c r="C535">
        <v>8000</v>
      </c>
      <c r="D535">
        <v>5</v>
      </c>
      <c r="E535" t="s">
        <v>537</v>
      </c>
      <c r="G535">
        <v>0</v>
      </c>
      <c r="H535">
        <v>0</v>
      </c>
      <c r="I535">
        <v>0</v>
      </c>
      <c r="J535">
        <v>0</v>
      </c>
      <c r="K535">
        <v>0</v>
      </c>
      <c r="L535">
        <v>0</v>
      </c>
      <c r="M535">
        <v>0</v>
      </c>
      <c r="N535">
        <v>0</v>
      </c>
      <c r="O535">
        <v>0</v>
      </c>
      <c r="P535">
        <v>0</v>
      </c>
      <c r="Q535">
        <v>0</v>
      </c>
      <c r="R535">
        <v>0</v>
      </c>
      <c r="S535">
        <v>0</v>
      </c>
      <c r="T535">
        <v>0</v>
      </c>
      <c r="U535">
        <v>0</v>
      </c>
      <c r="V535">
        <v>0</v>
      </c>
      <c r="W535">
        <v>0</v>
      </c>
      <c r="X535">
        <v>0</v>
      </c>
      <c r="Y535">
        <v>0</v>
      </c>
      <c r="Z535">
        <v>0</v>
      </c>
      <c r="AA535">
        <v>0</v>
      </c>
      <c r="AB535">
        <v>0</v>
      </c>
      <c r="AC535">
        <v>0</v>
      </c>
      <c r="AD535">
        <v>0</v>
      </c>
      <c r="AE535">
        <v>0</v>
      </c>
      <c r="AF535">
        <v>0</v>
      </c>
      <c r="AG535">
        <v>0</v>
      </c>
      <c r="AH535">
        <v>0</v>
      </c>
      <c r="AI535">
        <v>0</v>
      </c>
      <c r="AJ535">
        <v>0</v>
      </c>
      <c r="AK535">
        <v>0</v>
      </c>
      <c r="AL535">
        <v>0</v>
      </c>
      <c r="AM535">
        <v>0</v>
      </c>
      <c r="AN535">
        <v>0</v>
      </c>
      <c r="AO535">
        <v>0</v>
      </c>
      <c r="AP535">
        <v>0</v>
      </c>
      <c r="AQ535">
        <v>0</v>
      </c>
      <c r="AR535">
        <v>0</v>
      </c>
      <c r="AS535">
        <v>0</v>
      </c>
      <c r="AT535">
        <v>0</v>
      </c>
      <c r="AU535">
        <v>0</v>
      </c>
      <c r="AV535">
        <v>0</v>
      </c>
    </row>
    <row r="536" spans="1:48">
      <c r="A536" t="s">
        <v>84</v>
      </c>
      <c r="B536">
        <v>1</v>
      </c>
      <c r="C536">
        <v>8100</v>
      </c>
      <c r="D536">
        <v>5</v>
      </c>
      <c r="E536" t="s">
        <v>538</v>
      </c>
      <c r="G536">
        <v>0</v>
      </c>
      <c r="H536">
        <v>0</v>
      </c>
      <c r="I536">
        <v>0</v>
      </c>
      <c r="J536">
        <v>0</v>
      </c>
      <c r="K536">
        <v>0</v>
      </c>
      <c r="L536">
        <v>0</v>
      </c>
      <c r="M536">
        <v>0</v>
      </c>
      <c r="N536">
        <v>0</v>
      </c>
      <c r="O536">
        <v>0</v>
      </c>
      <c r="P536">
        <v>0</v>
      </c>
      <c r="Q536">
        <v>0</v>
      </c>
      <c r="R536">
        <v>0</v>
      </c>
      <c r="S536">
        <v>0</v>
      </c>
      <c r="T536">
        <v>0</v>
      </c>
      <c r="U536">
        <v>0</v>
      </c>
      <c r="V536">
        <v>0</v>
      </c>
      <c r="W536">
        <v>0</v>
      </c>
      <c r="X536">
        <v>0</v>
      </c>
      <c r="Y536">
        <v>0</v>
      </c>
      <c r="Z536">
        <v>0</v>
      </c>
      <c r="AA536">
        <v>0</v>
      </c>
      <c r="AB536">
        <v>0</v>
      </c>
      <c r="AC536">
        <v>0</v>
      </c>
      <c r="AD536">
        <v>0</v>
      </c>
      <c r="AE536">
        <v>0</v>
      </c>
      <c r="AF536">
        <v>0</v>
      </c>
      <c r="AG536">
        <v>0</v>
      </c>
      <c r="AH536">
        <v>0</v>
      </c>
      <c r="AI536">
        <v>0</v>
      </c>
      <c r="AJ536">
        <v>0</v>
      </c>
      <c r="AK536">
        <v>0</v>
      </c>
      <c r="AL536">
        <v>0</v>
      </c>
      <c r="AM536">
        <v>0</v>
      </c>
      <c r="AN536">
        <v>0</v>
      </c>
      <c r="AO536">
        <v>0</v>
      </c>
      <c r="AP536">
        <v>0</v>
      </c>
      <c r="AQ536">
        <v>0</v>
      </c>
      <c r="AR536">
        <v>0</v>
      </c>
      <c r="AS536">
        <v>0</v>
      </c>
      <c r="AT536">
        <v>0</v>
      </c>
      <c r="AU536">
        <v>0</v>
      </c>
      <c r="AV536">
        <v>0</v>
      </c>
    </row>
    <row r="537" spans="1:48">
      <c r="A537" t="s">
        <v>84</v>
      </c>
      <c r="B537">
        <v>1</v>
      </c>
      <c r="C537">
        <v>8200</v>
      </c>
      <c r="D537">
        <v>5</v>
      </c>
      <c r="E537" t="s">
        <v>539</v>
      </c>
      <c r="G537">
        <v>0</v>
      </c>
      <c r="H537">
        <v>8623.1299999999992</v>
      </c>
      <c r="I537">
        <v>8623.1299999999992</v>
      </c>
      <c r="J537">
        <v>8623.1299999999992</v>
      </c>
      <c r="K537">
        <v>8623.1299999999992</v>
      </c>
      <c r="L537">
        <v>-361.52</v>
      </c>
      <c r="M537">
        <v>7500</v>
      </c>
      <c r="N537">
        <v>7500</v>
      </c>
      <c r="O537">
        <v>7500</v>
      </c>
      <c r="P537">
        <v>7500</v>
      </c>
      <c r="Q537">
        <v>7500</v>
      </c>
      <c r="R537">
        <v>7500</v>
      </c>
      <c r="S537">
        <v>-79131</v>
      </c>
      <c r="T537">
        <v>0</v>
      </c>
      <c r="U537">
        <v>0</v>
      </c>
      <c r="V537">
        <v>0</v>
      </c>
      <c r="W537">
        <v>0</v>
      </c>
      <c r="X537">
        <v>0</v>
      </c>
      <c r="Y537">
        <v>0</v>
      </c>
      <c r="Z537">
        <v>0</v>
      </c>
      <c r="AA537">
        <v>0</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row>
    <row r="538" spans="1:48">
      <c r="A538" t="s">
        <v>84</v>
      </c>
      <c r="B538">
        <v>1</v>
      </c>
      <c r="C538">
        <v>9990</v>
      </c>
      <c r="D538">
        <v>5</v>
      </c>
      <c r="E538" t="s">
        <v>540</v>
      </c>
      <c r="G538">
        <v>0</v>
      </c>
      <c r="H538">
        <v>-804.81</v>
      </c>
      <c r="I538">
        <v>280</v>
      </c>
      <c r="J538">
        <v>365</v>
      </c>
      <c r="K538">
        <v>0</v>
      </c>
      <c r="L538">
        <v>0</v>
      </c>
      <c r="M538">
        <v>100</v>
      </c>
      <c r="N538">
        <v>0</v>
      </c>
      <c r="O538">
        <v>0</v>
      </c>
      <c r="P538">
        <v>0</v>
      </c>
      <c r="Q538">
        <v>0</v>
      </c>
      <c r="R538">
        <v>100</v>
      </c>
      <c r="S538">
        <v>-3875.38</v>
      </c>
      <c r="T538">
        <v>0</v>
      </c>
      <c r="U538">
        <v>0</v>
      </c>
      <c r="V538">
        <v>0</v>
      </c>
      <c r="W538">
        <v>370</v>
      </c>
      <c r="X538">
        <v>462.86</v>
      </c>
      <c r="Y538">
        <v>0</v>
      </c>
      <c r="Z538">
        <v>0</v>
      </c>
      <c r="AA538">
        <v>0</v>
      </c>
      <c r="AB538">
        <v>0</v>
      </c>
      <c r="AC538">
        <v>0</v>
      </c>
      <c r="AD538">
        <v>0</v>
      </c>
      <c r="AE538">
        <v>0</v>
      </c>
      <c r="AF538">
        <v>-9.5299999999999994</v>
      </c>
      <c r="AG538">
        <v>3906.77</v>
      </c>
      <c r="AH538">
        <v>0</v>
      </c>
      <c r="AI538">
        <v>0</v>
      </c>
      <c r="AJ538">
        <v>0</v>
      </c>
      <c r="AK538">
        <v>0</v>
      </c>
      <c r="AL538">
        <v>164.38</v>
      </c>
      <c r="AM538">
        <v>132.11000000000001</v>
      </c>
      <c r="AN538">
        <v>0</v>
      </c>
      <c r="AO538">
        <v>0</v>
      </c>
      <c r="AP538">
        <v>206.96</v>
      </c>
      <c r="AQ538">
        <v>0</v>
      </c>
      <c r="AR538">
        <v>0</v>
      </c>
      <c r="AS538">
        <v>0</v>
      </c>
      <c r="AT538">
        <v>0</v>
      </c>
      <c r="AU538">
        <v>0</v>
      </c>
      <c r="AV538">
        <v>0</v>
      </c>
    </row>
    <row r="539" spans="1:48">
      <c r="A539" t="s">
        <v>84</v>
      </c>
      <c r="B539">
        <v>1</v>
      </c>
      <c r="C539">
        <v>9995</v>
      </c>
      <c r="D539">
        <v>5</v>
      </c>
      <c r="E539" t="s">
        <v>635</v>
      </c>
      <c r="G539">
        <v>0</v>
      </c>
      <c r="H539">
        <v>0</v>
      </c>
      <c r="I539">
        <v>0</v>
      </c>
      <c r="J539">
        <v>0</v>
      </c>
      <c r="K539">
        <v>0</v>
      </c>
      <c r="L539">
        <v>0</v>
      </c>
      <c r="M539">
        <v>0</v>
      </c>
      <c r="N539">
        <v>0</v>
      </c>
      <c r="O539">
        <v>0</v>
      </c>
      <c r="P539">
        <v>0</v>
      </c>
      <c r="Q539">
        <v>0</v>
      </c>
      <c r="R539">
        <v>0</v>
      </c>
      <c r="S539">
        <v>0</v>
      </c>
      <c r="T539">
        <v>0</v>
      </c>
      <c r="U539">
        <v>0</v>
      </c>
      <c r="V539">
        <v>0</v>
      </c>
      <c r="W539">
        <v>0</v>
      </c>
      <c r="X539">
        <v>0</v>
      </c>
      <c r="Y539">
        <v>0</v>
      </c>
      <c r="Z539">
        <v>0</v>
      </c>
      <c r="AA539">
        <v>0</v>
      </c>
      <c r="AB539">
        <v>0</v>
      </c>
      <c r="AC539">
        <v>0</v>
      </c>
      <c r="AD539">
        <v>0</v>
      </c>
      <c r="AE539">
        <v>0</v>
      </c>
      <c r="AF539">
        <v>0</v>
      </c>
      <c r="AG539">
        <v>0</v>
      </c>
      <c r="AH539">
        <v>0</v>
      </c>
      <c r="AI539">
        <v>0</v>
      </c>
      <c r="AJ539">
        <v>630</v>
      </c>
      <c r="AK539">
        <v>1746.01</v>
      </c>
      <c r="AL539">
        <v>2784.49</v>
      </c>
      <c r="AM539">
        <v>1010.18</v>
      </c>
      <c r="AN539">
        <v>3621.21</v>
      </c>
      <c r="AO539">
        <v>2026.08</v>
      </c>
      <c r="AP539">
        <v>-179.31</v>
      </c>
      <c r="AQ539">
        <v>0</v>
      </c>
      <c r="AR539">
        <v>0</v>
      </c>
      <c r="AS539">
        <v>0</v>
      </c>
      <c r="AT539">
        <v>0</v>
      </c>
      <c r="AU539">
        <v>0</v>
      </c>
      <c r="AV539">
        <v>0</v>
      </c>
    </row>
    <row r="540" spans="1:48">
      <c r="A540" t="s">
        <v>84</v>
      </c>
      <c r="B540">
        <v>1</v>
      </c>
      <c r="C540">
        <v>9999</v>
      </c>
      <c r="D540">
        <v>5</v>
      </c>
      <c r="E540" t="s">
        <v>245</v>
      </c>
      <c r="G540">
        <v>0</v>
      </c>
      <c r="H540">
        <v>0</v>
      </c>
      <c r="I540">
        <v>0</v>
      </c>
      <c r="J540">
        <v>0</v>
      </c>
      <c r="K540">
        <v>0</v>
      </c>
      <c r="L540">
        <v>0</v>
      </c>
      <c r="M540">
        <v>0</v>
      </c>
      <c r="N540">
        <v>0</v>
      </c>
      <c r="O540">
        <v>1111.28</v>
      </c>
      <c r="P540">
        <v>94.05</v>
      </c>
      <c r="Q540">
        <v>96.84</v>
      </c>
      <c r="R540">
        <v>9055.11</v>
      </c>
      <c r="S540">
        <v>3453.92</v>
      </c>
      <c r="T540">
        <v>0</v>
      </c>
      <c r="U540">
        <v>0</v>
      </c>
      <c r="V540">
        <v>0</v>
      </c>
      <c r="W540">
        <v>0</v>
      </c>
      <c r="X540">
        <v>0</v>
      </c>
      <c r="Y540">
        <v>0</v>
      </c>
      <c r="Z540">
        <v>0</v>
      </c>
      <c r="AA540">
        <v>0</v>
      </c>
      <c r="AB540">
        <v>19.989999999999998</v>
      </c>
      <c r="AC540">
        <v>0</v>
      </c>
      <c r="AD540">
        <v>0</v>
      </c>
      <c r="AE540">
        <v>7833.79</v>
      </c>
      <c r="AF540">
        <v>0</v>
      </c>
      <c r="AG540">
        <v>4429.16</v>
      </c>
      <c r="AH540">
        <v>0</v>
      </c>
      <c r="AI540">
        <v>0</v>
      </c>
      <c r="AJ540">
        <v>0</v>
      </c>
      <c r="AK540">
        <v>0</v>
      </c>
      <c r="AL540">
        <v>0</v>
      </c>
      <c r="AM540">
        <v>0</v>
      </c>
      <c r="AN540">
        <v>-322</v>
      </c>
      <c r="AO540">
        <v>0</v>
      </c>
      <c r="AP540">
        <v>0</v>
      </c>
      <c r="AQ540">
        <v>0</v>
      </c>
      <c r="AR540">
        <v>0</v>
      </c>
      <c r="AS540">
        <v>0</v>
      </c>
      <c r="AT540">
        <v>0</v>
      </c>
      <c r="AU540">
        <v>0</v>
      </c>
      <c r="AV540">
        <v>0</v>
      </c>
    </row>
    <row r="541" spans="1:48">
      <c r="A541" t="s">
        <v>84</v>
      </c>
      <c r="B541">
        <v>1</v>
      </c>
      <c r="C541">
        <v>10000</v>
      </c>
      <c r="D541">
        <v>5</v>
      </c>
      <c r="E541" t="s">
        <v>93</v>
      </c>
      <c r="G541">
        <v>0</v>
      </c>
      <c r="H541">
        <v>0</v>
      </c>
      <c r="I541">
        <v>0</v>
      </c>
      <c r="J541">
        <v>0</v>
      </c>
      <c r="K541">
        <v>0</v>
      </c>
      <c r="L541">
        <v>0</v>
      </c>
      <c r="M541">
        <v>0</v>
      </c>
      <c r="N541">
        <v>0</v>
      </c>
      <c r="O541">
        <v>0</v>
      </c>
      <c r="P541">
        <v>0</v>
      </c>
      <c r="Q541">
        <v>0</v>
      </c>
      <c r="R541">
        <v>0</v>
      </c>
      <c r="S541">
        <v>0</v>
      </c>
      <c r="T541">
        <v>0</v>
      </c>
      <c r="U541">
        <v>0</v>
      </c>
      <c r="V541">
        <v>0</v>
      </c>
      <c r="W541">
        <v>0</v>
      </c>
      <c r="X541">
        <v>0</v>
      </c>
      <c r="Y541">
        <v>0</v>
      </c>
      <c r="Z541">
        <v>0</v>
      </c>
      <c r="AA541">
        <v>0</v>
      </c>
      <c r="AB541">
        <v>0</v>
      </c>
      <c r="AC541">
        <v>-335.95</v>
      </c>
      <c r="AD541">
        <v>0</v>
      </c>
      <c r="AE541">
        <v>0</v>
      </c>
      <c r="AF541">
        <v>0</v>
      </c>
      <c r="AG541">
        <v>0</v>
      </c>
      <c r="AH541">
        <v>0</v>
      </c>
      <c r="AI541">
        <v>0</v>
      </c>
      <c r="AJ541">
        <v>0</v>
      </c>
      <c r="AK541">
        <v>0</v>
      </c>
      <c r="AL541">
        <v>0</v>
      </c>
      <c r="AM541">
        <v>0</v>
      </c>
      <c r="AN541">
        <v>0</v>
      </c>
      <c r="AO541">
        <v>0</v>
      </c>
      <c r="AP541">
        <v>0</v>
      </c>
      <c r="AQ541">
        <v>0</v>
      </c>
      <c r="AR541">
        <v>0</v>
      </c>
      <c r="AS541">
        <v>0</v>
      </c>
      <c r="AT541">
        <v>0</v>
      </c>
      <c r="AU541">
        <v>0</v>
      </c>
      <c r="AV541">
        <v>0</v>
      </c>
    </row>
    <row r="542" spans="1:48">
      <c r="A542" t="s">
        <v>84</v>
      </c>
      <c r="B542">
        <v>1</v>
      </c>
      <c r="C542">
        <v>99999999</v>
      </c>
      <c r="D542">
        <v>1</v>
      </c>
      <c r="E542" t="s">
        <v>541</v>
      </c>
      <c r="G542">
        <v>0</v>
      </c>
      <c r="H542">
        <v>0</v>
      </c>
      <c r="I542">
        <v>0</v>
      </c>
      <c r="J542">
        <v>0</v>
      </c>
      <c r="K542">
        <v>0</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row>
  </sheetData>
  <sortState ref="A2:AV542">
    <sortCondition ref="C2"/>
    <sortCondition ref="B2"/>
    <sortCondition ref="A2"/>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25" workbookViewId="0">
      <selection activeCell="A3" sqref="A3"/>
    </sheetView>
  </sheetViews>
  <sheetFormatPr defaultColWidth="8.85546875" defaultRowHeight="15"/>
  <cols>
    <col min="1" max="1" width="48" bestFit="1" customWidth="1"/>
    <col min="2" max="2" width="14.28515625" bestFit="1" customWidth="1"/>
    <col min="3" max="3" width="11.7109375" bestFit="1" customWidth="1"/>
    <col min="6" max="6" width="33.140625" bestFit="1" customWidth="1"/>
    <col min="7" max="7" width="10.7109375" bestFit="1" customWidth="1"/>
    <col min="8" max="8" width="30" bestFit="1" customWidth="1"/>
  </cols>
  <sheetData>
    <row r="1" spans="1:10" ht="23.25">
      <c r="A1" s="166" t="s">
        <v>947</v>
      </c>
      <c r="B1" s="167"/>
      <c r="C1" s="167"/>
    </row>
    <row r="2" spans="1:10" ht="15.75">
      <c r="A2" s="123" t="s">
        <v>948</v>
      </c>
      <c r="B2" s="8"/>
      <c r="C2" s="8"/>
    </row>
    <row r="3" spans="1:10" ht="15.75">
      <c r="A3" s="123" t="s">
        <v>1412</v>
      </c>
      <c r="B3" s="8"/>
      <c r="C3" s="8"/>
    </row>
    <row r="4" spans="1:10" ht="15.75">
      <c r="A4" s="73"/>
      <c r="B4" s="8"/>
      <c r="C4" s="8"/>
    </row>
    <row r="5" spans="1:10" ht="47.25">
      <c r="A5" s="78" t="s">
        <v>3</v>
      </c>
      <c r="B5" s="78" t="s">
        <v>1386</v>
      </c>
      <c r="C5" s="791" t="s">
        <v>1211</v>
      </c>
    </row>
    <row r="6" spans="1:10" ht="16.5" thickBot="1">
      <c r="A6" s="87"/>
      <c r="B6" s="81"/>
      <c r="C6" s="81"/>
    </row>
    <row r="7" spans="1:10" ht="15.75" thickBot="1">
      <c r="A7" s="103" t="s">
        <v>686</v>
      </c>
      <c r="B7" s="100"/>
      <c r="C7" s="101"/>
    </row>
    <row r="8" spans="1:10">
      <c r="A8" s="80" t="s">
        <v>958</v>
      </c>
      <c r="B8" s="84">
        <v>0</v>
      </c>
      <c r="C8" s="84"/>
    </row>
    <row r="9" spans="1:10">
      <c r="A9" s="80" t="s">
        <v>959</v>
      </c>
      <c r="B9" s="84">
        <v>2000</v>
      </c>
      <c r="C9" s="84"/>
    </row>
    <row r="10" spans="1:10" ht="18">
      <c r="A10" s="80" t="s">
        <v>954</v>
      </c>
      <c r="B10" s="84">
        <v>0</v>
      </c>
      <c r="C10" s="84"/>
      <c r="F10" s="279"/>
      <c r="G10" s="75"/>
    </row>
    <row r="11" spans="1:10" s="8" customFormat="1" ht="18">
      <c r="A11" s="80" t="s">
        <v>956</v>
      </c>
      <c r="B11" s="84">
        <v>0</v>
      </c>
      <c r="C11" s="84"/>
      <c r="F11" s="279"/>
      <c r="G11" s="75"/>
    </row>
    <row r="12" spans="1:10" ht="15.75" thickBot="1">
      <c r="A12" s="80"/>
      <c r="B12" s="84">
        <v>0</v>
      </c>
      <c r="C12" s="84"/>
      <c r="F12" s="280"/>
      <c r="G12" s="75"/>
    </row>
    <row r="13" spans="1:10" ht="15.75" thickBot="1">
      <c r="A13" s="95" t="s">
        <v>768</v>
      </c>
      <c r="B13" s="96">
        <f>SUM(B8:B12)</f>
        <v>2000</v>
      </c>
      <c r="C13" s="96"/>
      <c r="F13" s="75"/>
      <c r="G13" s="75"/>
      <c r="H13" s="75"/>
      <c r="I13" s="75"/>
      <c r="J13" s="75"/>
    </row>
    <row r="14" spans="1:10" ht="15.75" thickBot="1">
      <c r="A14" s="103" t="s">
        <v>820</v>
      </c>
      <c r="B14" s="98"/>
      <c r="C14" s="99"/>
      <c r="F14" s="75"/>
      <c r="G14" s="75"/>
      <c r="H14" s="75"/>
      <c r="I14" s="75"/>
    </row>
    <row r="15" spans="1:10">
      <c r="A15" s="80" t="s">
        <v>941</v>
      </c>
      <c r="B15" s="84">
        <v>1800</v>
      </c>
      <c r="C15" s="84"/>
      <c r="F15" s="75"/>
      <c r="G15" s="281"/>
      <c r="H15" s="75"/>
      <c r="I15" s="75"/>
    </row>
    <row r="16" spans="1:10">
      <c r="A16" s="80" t="s">
        <v>954</v>
      </c>
      <c r="B16" s="84">
        <v>0</v>
      </c>
      <c r="C16" s="84"/>
      <c r="F16" s="75"/>
      <c r="G16" s="75"/>
      <c r="H16" s="164"/>
      <c r="I16" s="75"/>
      <c r="J16" s="75"/>
    </row>
    <row r="17" spans="1:10" s="8" customFormat="1">
      <c r="A17" s="80" t="s">
        <v>942</v>
      </c>
      <c r="B17" s="84">
        <v>1000</v>
      </c>
      <c r="C17" s="84"/>
      <c r="F17" s="75"/>
      <c r="G17" s="75"/>
      <c r="H17" s="164"/>
      <c r="I17" s="75"/>
      <c r="J17" s="75"/>
    </row>
    <row r="18" spans="1:10" s="8" customFormat="1">
      <c r="A18" s="80" t="s">
        <v>907</v>
      </c>
      <c r="B18" s="84">
        <v>2000</v>
      </c>
      <c r="C18" s="84"/>
      <c r="F18" s="75"/>
      <c r="G18" s="75"/>
      <c r="H18" s="164"/>
      <c r="I18" s="75"/>
      <c r="J18" s="75"/>
    </row>
    <row r="19" spans="1:10" s="8" customFormat="1">
      <c r="A19" s="80" t="s">
        <v>943</v>
      </c>
      <c r="B19" s="84">
        <v>2000</v>
      </c>
      <c r="C19" s="84"/>
      <c r="F19" s="75"/>
      <c r="G19" s="75"/>
      <c r="H19" s="164"/>
      <c r="I19" s="75"/>
      <c r="J19" s="75"/>
    </row>
    <row r="20" spans="1:10" s="8" customFormat="1">
      <c r="A20" s="80" t="s">
        <v>955</v>
      </c>
      <c r="B20" s="84">
        <v>500</v>
      </c>
      <c r="C20" s="84"/>
      <c r="F20" s="75"/>
      <c r="G20" s="75"/>
      <c r="H20" s="164"/>
      <c r="I20" s="75"/>
      <c r="J20" s="75"/>
    </row>
    <row r="21" spans="1:10" s="8" customFormat="1">
      <c r="A21" s="80" t="s">
        <v>944</v>
      </c>
      <c r="B21" s="84">
        <v>7000</v>
      </c>
      <c r="C21" s="84"/>
      <c r="F21" s="75"/>
      <c r="G21" s="75"/>
      <c r="H21" s="164"/>
      <c r="I21" s="75"/>
      <c r="J21" s="75"/>
    </row>
    <row r="22" spans="1:10" s="8" customFormat="1">
      <c r="A22" s="80" t="s">
        <v>945</v>
      </c>
      <c r="B22" s="84">
        <v>0</v>
      </c>
      <c r="C22" s="84"/>
      <c r="F22" s="75"/>
      <c r="G22" s="75"/>
      <c r="H22" s="164"/>
      <c r="I22" s="75"/>
      <c r="J22" s="75"/>
    </row>
    <row r="23" spans="1:10" s="8" customFormat="1">
      <c r="A23" s="80" t="s">
        <v>957</v>
      </c>
      <c r="B23" s="84">
        <v>1300</v>
      </c>
      <c r="C23" s="84"/>
      <c r="F23" s="75"/>
      <c r="G23" s="75"/>
      <c r="H23" s="164"/>
      <c r="I23" s="75"/>
      <c r="J23" s="75"/>
    </row>
    <row r="24" spans="1:10" s="8" customFormat="1">
      <c r="A24" s="80" t="s">
        <v>827</v>
      </c>
      <c r="B24" s="84">
        <v>2200</v>
      </c>
      <c r="C24" s="84"/>
      <c r="F24" s="75"/>
      <c r="G24" s="75"/>
      <c r="H24" s="164"/>
      <c r="I24" s="75"/>
      <c r="J24" s="75"/>
    </row>
    <row r="25" spans="1:10" ht="15.75" thickBot="1">
      <c r="A25" s="80" t="s">
        <v>956</v>
      </c>
      <c r="B25" s="84">
        <v>3000</v>
      </c>
      <c r="C25" s="84"/>
      <c r="F25" s="75"/>
      <c r="G25" s="164"/>
      <c r="H25" s="75"/>
      <c r="I25" s="75"/>
    </row>
    <row r="26" spans="1:10" ht="15.75" thickBot="1">
      <c r="A26" s="95" t="s">
        <v>768</v>
      </c>
      <c r="B26" s="96">
        <f>SUM(B15:B25)</f>
        <v>20800</v>
      </c>
      <c r="C26" s="96"/>
      <c r="F26" s="75"/>
      <c r="G26" s="281"/>
      <c r="H26" s="75"/>
      <c r="I26" s="75"/>
    </row>
    <row r="27" spans="1:10" ht="15.75" thickBot="1">
      <c r="A27" s="103" t="s">
        <v>964</v>
      </c>
      <c r="B27" s="98"/>
      <c r="C27" s="99"/>
      <c r="F27" s="75"/>
      <c r="G27" s="281"/>
      <c r="H27" s="75"/>
      <c r="I27" s="75"/>
    </row>
    <row r="28" spans="1:10">
      <c r="A28" s="80" t="s">
        <v>965</v>
      </c>
      <c r="B28" s="84">
        <v>0</v>
      </c>
      <c r="C28" s="84"/>
      <c r="F28" s="280"/>
      <c r="G28" s="280"/>
      <c r="H28" s="280"/>
      <c r="I28" s="75"/>
    </row>
    <row r="29" spans="1:10" s="8" customFormat="1">
      <c r="A29" s="80" t="s">
        <v>972</v>
      </c>
      <c r="B29" s="84">
        <v>0</v>
      </c>
      <c r="C29" s="84"/>
      <c r="F29" s="280"/>
      <c r="G29" s="280"/>
      <c r="H29" s="280"/>
      <c r="I29" s="75"/>
    </row>
    <row r="30" spans="1:10">
      <c r="A30" s="80" t="s">
        <v>966</v>
      </c>
      <c r="B30" s="84">
        <v>0</v>
      </c>
      <c r="C30" s="84"/>
      <c r="F30" s="75"/>
      <c r="G30" s="164"/>
      <c r="H30" s="75"/>
      <c r="I30" s="75"/>
    </row>
    <row r="31" spans="1:10" s="8" customFormat="1">
      <c r="A31" s="80" t="s">
        <v>967</v>
      </c>
      <c r="B31" s="84">
        <v>0</v>
      </c>
      <c r="C31" s="84"/>
      <c r="F31" s="75"/>
      <c r="G31" s="164"/>
      <c r="H31" s="75"/>
      <c r="I31" s="75"/>
    </row>
    <row r="32" spans="1:10" s="8" customFormat="1">
      <c r="A32" s="80" t="s">
        <v>968</v>
      </c>
      <c r="B32" s="84">
        <v>0</v>
      </c>
      <c r="C32" s="84"/>
      <c r="F32" s="75"/>
      <c r="G32" s="164"/>
      <c r="H32" s="75"/>
      <c r="I32" s="75"/>
    </row>
    <row r="33" spans="1:10" s="8" customFormat="1">
      <c r="A33" s="80" t="s">
        <v>969</v>
      </c>
      <c r="B33" s="84">
        <v>0</v>
      </c>
      <c r="C33" s="84"/>
      <c r="F33" s="75"/>
      <c r="G33" s="164"/>
      <c r="H33" s="75"/>
      <c r="I33" s="75"/>
    </row>
    <row r="34" spans="1:10" s="8" customFormat="1">
      <c r="A34" s="80" t="s">
        <v>970</v>
      </c>
      <c r="B34" s="84">
        <v>0</v>
      </c>
      <c r="C34" s="84"/>
      <c r="F34" s="75"/>
      <c r="G34" s="164"/>
      <c r="H34" s="75"/>
      <c r="I34" s="75"/>
    </row>
    <row r="35" spans="1:10" s="8" customFormat="1">
      <c r="A35" s="80" t="s">
        <v>971</v>
      </c>
      <c r="B35" s="84">
        <v>0</v>
      </c>
      <c r="C35" s="84"/>
      <c r="F35" s="75"/>
      <c r="G35" s="164"/>
      <c r="H35" s="75"/>
      <c r="I35" s="75"/>
    </row>
    <row r="36" spans="1:10" s="8" customFormat="1">
      <c r="A36" s="80" t="s">
        <v>840</v>
      </c>
      <c r="B36" s="84">
        <v>0</v>
      </c>
      <c r="C36" s="84"/>
      <c r="F36" s="75"/>
      <c r="G36" s="164"/>
      <c r="H36" s="75"/>
      <c r="I36" s="75"/>
    </row>
    <row r="37" spans="1:10" s="8" customFormat="1">
      <c r="A37" s="80" t="s">
        <v>961</v>
      </c>
      <c r="B37" s="84">
        <v>0</v>
      </c>
      <c r="C37" s="84"/>
      <c r="F37" s="75"/>
      <c r="G37" s="164"/>
      <c r="H37" s="75"/>
      <c r="I37" s="75"/>
    </row>
    <row r="38" spans="1:10" s="8" customFormat="1">
      <c r="A38" s="80" t="s">
        <v>962</v>
      </c>
      <c r="B38" s="84">
        <v>0</v>
      </c>
      <c r="C38" s="84"/>
      <c r="F38" s="75"/>
      <c r="G38" s="164"/>
      <c r="H38" s="75"/>
      <c r="I38" s="75"/>
    </row>
    <row r="39" spans="1:10" s="8" customFormat="1">
      <c r="A39" s="80" t="s">
        <v>963</v>
      </c>
      <c r="B39" s="84">
        <v>0</v>
      </c>
      <c r="C39" s="84"/>
      <c r="F39" s="75"/>
      <c r="G39" s="164"/>
      <c r="H39" s="75"/>
      <c r="I39" s="75"/>
    </row>
    <row r="40" spans="1:10" s="8" customFormat="1">
      <c r="A40" s="80" t="s">
        <v>974</v>
      </c>
      <c r="B40" s="84">
        <v>0</v>
      </c>
      <c r="C40" s="84"/>
      <c r="F40" s="75"/>
      <c r="G40" s="164"/>
      <c r="H40" s="75"/>
      <c r="I40" s="75"/>
    </row>
    <row r="41" spans="1:10" s="8" customFormat="1">
      <c r="A41" s="80" t="s">
        <v>975</v>
      </c>
      <c r="B41" s="84">
        <v>0</v>
      </c>
      <c r="C41" s="84"/>
      <c r="F41" s="75"/>
      <c r="G41" s="164"/>
      <c r="H41" s="75"/>
      <c r="I41" s="75"/>
    </row>
    <row r="42" spans="1:10" ht="15.75" thickBot="1">
      <c r="A42" s="80" t="s">
        <v>973</v>
      </c>
      <c r="B42" s="84">
        <v>0</v>
      </c>
      <c r="C42" s="84"/>
      <c r="F42" s="75"/>
      <c r="G42" s="75"/>
      <c r="H42" s="75"/>
      <c r="I42" s="75"/>
    </row>
    <row r="43" spans="1:10" ht="15.75" thickBot="1">
      <c r="A43" s="95" t="s">
        <v>768</v>
      </c>
      <c r="B43" s="96">
        <v>40000</v>
      </c>
      <c r="C43" s="96"/>
      <c r="F43" s="75"/>
      <c r="G43" s="164"/>
      <c r="H43" s="75"/>
      <c r="I43" s="75"/>
    </row>
    <row r="44" spans="1:10" ht="15.75" thickBot="1">
      <c r="A44" s="103" t="s">
        <v>960</v>
      </c>
      <c r="B44" s="98"/>
      <c r="C44" s="99"/>
      <c r="F44" s="75"/>
      <c r="G44" s="164"/>
      <c r="H44" s="75"/>
      <c r="I44" s="75"/>
      <c r="J44" s="75"/>
    </row>
    <row r="45" spans="1:10">
      <c r="A45" s="95" t="s">
        <v>766</v>
      </c>
      <c r="B45" s="284">
        <v>0</v>
      </c>
      <c r="C45" s="84"/>
      <c r="F45" s="75"/>
      <c r="G45" s="75"/>
      <c r="H45" s="280"/>
      <c r="I45" s="75"/>
    </row>
    <row r="46" spans="1:10" s="8" customFormat="1" ht="15.75" thickBot="1">
      <c r="A46" s="169" t="s">
        <v>832</v>
      </c>
      <c r="B46" s="170">
        <v>0</v>
      </c>
      <c r="C46" s="84"/>
      <c r="F46" s="75"/>
      <c r="G46" s="75"/>
      <c r="H46" s="280"/>
      <c r="I46" s="75"/>
    </row>
    <row r="47" spans="1:10" s="8" customFormat="1" ht="15.75" thickBot="1">
      <c r="A47" s="285" t="s">
        <v>768</v>
      </c>
      <c r="B47" s="286">
        <v>7000</v>
      </c>
      <c r="C47" s="286"/>
      <c r="F47" s="75"/>
      <c r="G47" s="75"/>
      <c r="H47" s="280"/>
      <c r="I47" s="75"/>
    </row>
    <row r="48" spans="1:10" ht="15.75" thickBot="1">
      <c r="A48" s="103" t="s">
        <v>883</v>
      </c>
      <c r="B48" s="98"/>
      <c r="C48" s="99"/>
      <c r="F48" s="280"/>
      <c r="G48" s="280"/>
      <c r="H48" s="75"/>
      <c r="I48" s="75"/>
    </row>
    <row r="49" spans="1:10">
      <c r="A49" s="80" t="s">
        <v>977</v>
      </c>
      <c r="B49" s="84">
        <v>0</v>
      </c>
      <c r="C49" s="84"/>
      <c r="F49" s="75"/>
      <c r="G49" s="164"/>
      <c r="H49" s="75"/>
      <c r="I49" s="75"/>
    </row>
    <row r="50" spans="1:10">
      <c r="A50" s="80" t="s">
        <v>978</v>
      </c>
      <c r="B50" s="84">
        <v>0</v>
      </c>
      <c r="C50" s="84"/>
      <c r="F50" s="75"/>
      <c r="G50" s="75"/>
      <c r="H50" s="75"/>
      <c r="I50" s="281"/>
    </row>
    <row r="51" spans="1:10" s="8" customFormat="1">
      <c r="A51" s="80" t="s">
        <v>979</v>
      </c>
      <c r="B51" s="84">
        <v>0</v>
      </c>
      <c r="C51" s="84"/>
      <c r="F51" s="75"/>
      <c r="G51" s="281"/>
      <c r="H51" s="75"/>
      <c r="I51" s="281"/>
    </row>
    <row r="52" spans="1:10" s="8" customFormat="1">
      <c r="A52" s="80" t="s">
        <v>983</v>
      </c>
      <c r="B52" s="84">
        <v>0</v>
      </c>
      <c r="C52" s="84"/>
      <c r="F52" s="75"/>
      <c r="G52" s="164"/>
      <c r="H52" s="75"/>
      <c r="I52" s="281"/>
    </row>
    <row r="53" spans="1:10" s="8" customFormat="1">
      <c r="A53" s="80" t="s">
        <v>980</v>
      </c>
      <c r="B53" s="84">
        <v>0</v>
      </c>
      <c r="C53" s="84"/>
      <c r="F53" s="75"/>
      <c r="G53" s="164"/>
      <c r="H53" s="75"/>
      <c r="I53" s="281"/>
    </row>
    <row r="54" spans="1:10" s="8" customFormat="1">
      <c r="A54" s="80" t="s">
        <v>984</v>
      </c>
      <c r="B54" s="84">
        <v>0</v>
      </c>
      <c r="C54" s="84"/>
      <c r="F54" s="75"/>
      <c r="G54" s="75"/>
      <c r="H54" s="75"/>
      <c r="I54" s="281"/>
    </row>
    <row r="55" spans="1:10" s="8" customFormat="1">
      <c r="A55" s="80" t="s">
        <v>981</v>
      </c>
      <c r="B55" s="84">
        <v>0</v>
      </c>
      <c r="C55" s="84"/>
      <c r="F55" s="280"/>
      <c r="G55" s="75"/>
      <c r="H55" s="75"/>
      <c r="I55" s="281"/>
    </row>
    <row r="56" spans="1:10" s="8" customFormat="1">
      <c r="A56" s="80" t="s">
        <v>985</v>
      </c>
      <c r="B56" s="84">
        <v>0</v>
      </c>
      <c r="C56" s="84"/>
      <c r="F56" s="75"/>
      <c r="G56" s="164"/>
      <c r="H56" s="75"/>
      <c r="I56" s="281"/>
    </row>
    <row r="57" spans="1:10" s="8" customFormat="1">
      <c r="A57" s="80" t="s">
        <v>986</v>
      </c>
      <c r="B57" s="84">
        <v>0</v>
      </c>
      <c r="C57" s="84"/>
      <c r="F57" s="75"/>
      <c r="G57" s="164"/>
      <c r="H57" s="75"/>
      <c r="I57" s="281"/>
    </row>
    <row r="58" spans="1:10" s="8" customFormat="1">
      <c r="A58" s="80" t="s">
        <v>982</v>
      </c>
      <c r="B58" s="84">
        <v>0</v>
      </c>
      <c r="C58" s="84"/>
      <c r="F58" s="75"/>
      <c r="G58" s="164"/>
      <c r="H58" s="75"/>
      <c r="I58" s="281"/>
    </row>
    <row r="59" spans="1:10" s="8" customFormat="1">
      <c r="A59" s="80" t="s">
        <v>987</v>
      </c>
      <c r="B59" s="84">
        <v>0</v>
      </c>
      <c r="C59" s="84"/>
      <c r="F59" s="75"/>
      <c r="G59" s="75"/>
      <c r="H59" s="75"/>
      <c r="I59" s="281"/>
    </row>
    <row r="60" spans="1:10" s="8" customFormat="1">
      <c r="A60" s="80" t="s">
        <v>988</v>
      </c>
      <c r="B60" s="84">
        <v>0</v>
      </c>
      <c r="C60" s="84"/>
      <c r="F60" s="75"/>
      <c r="G60" s="164"/>
      <c r="H60" s="75"/>
      <c r="I60" s="281"/>
    </row>
    <row r="61" spans="1:10" ht="15.75" thickBot="1">
      <c r="A61" s="80"/>
      <c r="B61" s="84">
        <v>0</v>
      </c>
      <c r="C61" s="84"/>
      <c r="F61" s="75"/>
      <c r="G61" s="75"/>
      <c r="H61" s="75"/>
      <c r="I61" s="75"/>
    </row>
    <row r="62" spans="1:10" ht="15.75" thickBot="1">
      <c r="A62" s="95" t="s">
        <v>768</v>
      </c>
      <c r="B62" s="96">
        <v>10000</v>
      </c>
      <c r="C62" s="96"/>
      <c r="F62" s="75"/>
      <c r="G62" s="164"/>
      <c r="H62" s="75"/>
      <c r="I62" s="75"/>
    </row>
    <row r="63" spans="1:10" ht="15.75" thickBot="1">
      <c r="A63" s="103" t="s">
        <v>946</v>
      </c>
      <c r="B63" s="98"/>
      <c r="C63" s="99"/>
      <c r="F63" s="75"/>
      <c r="G63" s="75"/>
      <c r="H63" s="280"/>
      <c r="I63" s="280"/>
    </row>
    <row r="64" spans="1:10">
      <c r="A64" s="80" t="s">
        <v>949</v>
      </c>
      <c r="B64" s="84"/>
      <c r="C64" s="84"/>
      <c r="F64" s="75"/>
      <c r="G64" s="164"/>
      <c r="H64" s="164"/>
      <c r="I64" s="75"/>
      <c r="J64" s="75"/>
    </row>
    <row r="65" spans="1:10">
      <c r="A65" s="80" t="s">
        <v>950</v>
      </c>
      <c r="B65" s="84">
        <v>0</v>
      </c>
      <c r="C65" s="84"/>
      <c r="F65" s="75"/>
      <c r="G65" s="164"/>
      <c r="H65" s="75"/>
      <c r="I65" s="75"/>
    </row>
    <row r="66" spans="1:10" s="8" customFormat="1">
      <c r="A66" s="80" t="s">
        <v>953</v>
      </c>
      <c r="B66" s="84">
        <v>0</v>
      </c>
      <c r="C66" s="84"/>
      <c r="F66" s="75"/>
      <c r="G66" s="164"/>
      <c r="H66" s="75"/>
      <c r="I66" s="75"/>
    </row>
    <row r="67" spans="1:10" s="8" customFormat="1">
      <c r="A67" s="80" t="s">
        <v>952</v>
      </c>
      <c r="B67" s="84">
        <v>0</v>
      </c>
      <c r="C67" s="84"/>
      <c r="F67" s="280"/>
      <c r="G67" s="283"/>
      <c r="H67" s="75"/>
      <c r="I67" s="75"/>
    </row>
    <row r="68" spans="1:10" ht="15.75" thickBot="1">
      <c r="A68" s="80" t="s">
        <v>951</v>
      </c>
      <c r="B68" s="84">
        <v>0</v>
      </c>
      <c r="C68" s="84"/>
      <c r="F68" s="75"/>
      <c r="G68" s="164"/>
    </row>
    <row r="69" spans="1:10" ht="15.75" thickBot="1">
      <c r="A69" s="1048" t="s">
        <v>768</v>
      </c>
      <c r="B69" s="286">
        <v>6000</v>
      </c>
      <c r="C69" s="1049"/>
      <c r="F69" s="75"/>
      <c r="G69" s="75"/>
      <c r="H69" s="75"/>
      <c r="I69" s="75"/>
    </row>
    <row r="70" spans="1:10" ht="15.75" thickBot="1">
      <c r="A70" s="1050"/>
      <c r="B70" s="85"/>
      <c r="C70" s="1051"/>
      <c r="F70" s="280"/>
      <c r="G70" s="75"/>
      <c r="H70" s="281"/>
      <c r="I70" s="75"/>
    </row>
    <row r="71" spans="1:10" ht="17.25" thickTop="1" thickBot="1">
      <c r="A71" s="105" t="s">
        <v>976</v>
      </c>
      <c r="B71" s="86">
        <f>B69+B62+B47+B43+B26+B13</f>
        <v>85800</v>
      </c>
      <c r="C71" s="1052"/>
      <c r="F71" s="75"/>
      <c r="G71" s="164"/>
      <c r="H71" s="75"/>
      <c r="I71" s="75"/>
    </row>
    <row r="72" spans="1:10" ht="16.5" thickTop="1">
      <c r="F72" s="75"/>
      <c r="G72" s="164"/>
      <c r="H72" s="282"/>
      <c r="I72" s="75"/>
      <c r="J72" s="75"/>
    </row>
    <row r="73" spans="1:10">
      <c r="F73" s="75"/>
      <c r="G73" s="164"/>
    </row>
    <row r="74" spans="1:10">
      <c r="F74" s="75"/>
      <c r="G74" s="75"/>
    </row>
    <row r="75" spans="1:10">
      <c r="F75" s="75"/>
      <c r="G75" s="164"/>
    </row>
    <row r="76" spans="1:10">
      <c r="F76" s="75"/>
      <c r="G76" s="75"/>
    </row>
    <row r="77" spans="1:10">
      <c r="F77" s="75"/>
      <c r="G77" s="164"/>
    </row>
    <row r="78" spans="1:10">
      <c r="F78" s="75"/>
      <c r="G78" s="75"/>
    </row>
    <row r="79" spans="1:10">
      <c r="F79" s="75"/>
      <c r="G79" s="164"/>
    </row>
    <row r="80" spans="1:10">
      <c r="F80" s="75"/>
      <c r="G80" s="164"/>
    </row>
    <row r="81" spans="6:7">
      <c r="F81" s="75"/>
      <c r="G81" s="164"/>
    </row>
    <row r="82" spans="6:7">
      <c r="F82" s="280"/>
      <c r="G82" s="283"/>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A13" zoomScale="120" zoomScaleNormal="120" workbookViewId="0">
      <selection activeCell="A3" sqref="A3"/>
    </sheetView>
  </sheetViews>
  <sheetFormatPr defaultRowHeight="15"/>
  <cols>
    <col min="1" max="1" width="47.42578125" customWidth="1"/>
    <col min="2" max="2" width="14.28515625" bestFit="1" customWidth="1"/>
    <col min="3" max="3" width="15.28515625" customWidth="1"/>
    <col min="4" max="4" width="14.28515625" bestFit="1" customWidth="1"/>
  </cols>
  <sheetData>
    <row r="1" spans="1:10" ht="26.25">
      <c r="A1" s="1146" t="s">
        <v>1209</v>
      </c>
      <c r="B1" s="1147"/>
      <c r="C1" s="1147"/>
      <c r="D1" s="1147"/>
      <c r="E1" s="8"/>
    </row>
    <row r="2" spans="1:10" ht="15.75">
      <c r="A2" s="123" t="s">
        <v>1210</v>
      </c>
      <c r="B2" s="8"/>
      <c r="C2" s="8"/>
      <c r="D2" s="8"/>
      <c r="E2" s="8"/>
    </row>
    <row r="3" spans="1:10" ht="15.75">
      <c r="A3" s="123" t="s">
        <v>1220</v>
      </c>
      <c r="B3" s="8"/>
      <c r="C3" s="8"/>
      <c r="D3" s="8"/>
      <c r="E3" s="8"/>
    </row>
    <row r="4" spans="1:10" s="8" customFormat="1" ht="9.75" customHeight="1">
      <c r="A4" s="123"/>
    </row>
    <row r="5" spans="1:10" s="8" customFormat="1" ht="38.25" customHeight="1">
      <c r="A5" s="1192" t="s">
        <v>1219</v>
      </c>
      <c r="B5" s="1192"/>
      <c r="C5" s="1192"/>
      <c r="D5" s="1192"/>
      <c r="E5" s="460"/>
      <c r="F5" s="460"/>
      <c r="G5" s="460"/>
      <c r="H5" s="459"/>
      <c r="I5" s="459"/>
      <c r="J5" s="459"/>
    </row>
    <row r="6" spans="1:10" ht="10.5" customHeight="1">
      <c r="A6" s="73"/>
      <c r="B6" s="8"/>
      <c r="C6" s="8"/>
      <c r="D6" s="8"/>
      <c r="E6" s="8"/>
    </row>
    <row r="7" spans="1:10" ht="31.5">
      <c r="A7" s="78" t="s">
        <v>692</v>
      </c>
      <c r="B7" s="458" t="s">
        <v>1211</v>
      </c>
      <c r="C7" s="78" t="s">
        <v>1218</v>
      </c>
      <c r="D7" s="78" t="s">
        <v>771</v>
      </c>
      <c r="E7" s="8"/>
    </row>
    <row r="8" spans="1:10" ht="16.5" thickBot="1">
      <c r="A8" s="87"/>
      <c r="B8" s="94"/>
      <c r="C8" s="81"/>
      <c r="D8" s="81"/>
      <c r="E8" s="8"/>
    </row>
    <row r="9" spans="1:10" ht="15.75" thickBot="1">
      <c r="A9" s="103" t="s">
        <v>1212</v>
      </c>
      <c r="B9" s="100"/>
      <c r="C9" s="100"/>
      <c r="D9" s="101"/>
      <c r="E9" s="8"/>
    </row>
    <row r="10" spans="1:10">
      <c r="A10" s="462" t="s">
        <v>1213</v>
      </c>
      <c r="B10" s="463">
        <f>'Staff Salaries'!I22</f>
        <v>17508.400000000001</v>
      </c>
      <c r="C10" s="464"/>
      <c r="D10" s="464">
        <f>B10-C10</f>
        <v>17508.400000000001</v>
      </c>
      <c r="E10" s="8"/>
    </row>
    <row r="11" spans="1:10">
      <c r="A11" s="462" t="s">
        <v>1214</v>
      </c>
      <c r="B11" s="463">
        <f>'Staff Salaries'!Q22</f>
        <v>1680.1993040000002</v>
      </c>
      <c r="C11" s="464"/>
      <c r="D11" s="464">
        <f t="shared" ref="D11:D14" si="0">B11-C11</f>
        <v>1680.1993040000002</v>
      </c>
      <c r="E11" s="8"/>
    </row>
    <row r="12" spans="1:10">
      <c r="A12" s="462"/>
      <c r="B12" s="463"/>
      <c r="C12" s="464"/>
      <c r="D12" s="464">
        <f t="shared" si="0"/>
        <v>0</v>
      </c>
      <c r="E12" s="8"/>
    </row>
    <row r="13" spans="1:10" ht="15.75" thickBot="1">
      <c r="A13" s="462"/>
      <c r="B13" s="463"/>
      <c r="C13" s="464"/>
      <c r="D13" s="464">
        <f t="shared" si="0"/>
        <v>0</v>
      </c>
      <c r="E13" s="8"/>
    </row>
    <row r="14" spans="1:10" ht="15.75" thickBot="1">
      <c r="A14" s="95" t="s">
        <v>768</v>
      </c>
      <c r="B14" s="465">
        <f>SUM(B10:B13)</f>
        <v>19188.599304000003</v>
      </c>
      <c r="C14" s="466">
        <f t="shared" ref="C14" si="1">SUM(C10:C13)</f>
        <v>0</v>
      </c>
      <c r="D14" s="466">
        <f t="shared" si="0"/>
        <v>19188.599304000003</v>
      </c>
      <c r="E14" s="8"/>
    </row>
    <row r="15" spans="1:10" ht="15.75" thickBot="1">
      <c r="A15" s="103" t="s">
        <v>1215</v>
      </c>
      <c r="B15" s="467"/>
      <c r="C15" s="467"/>
      <c r="D15" s="468"/>
      <c r="E15" s="8"/>
    </row>
    <row r="16" spans="1:10">
      <c r="A16" s="461" t="s">
        <v>1200</v>
      </c>
      <c r="B16" s="463">
        <v>600</v>
      </c>
      <c r="C16" s="464"/>
      <c r="D16" s="464">
        <f>B16-C16</f>
        <v>600</v>
      </c>
      <c r="E16" s="8"/>
    </row>
    <row r="17" spans="1:5" s="8" customFormat="1">
      <c r="A17" s="461" t="s">
        <v>1197</v>
      </c>
      <c r="B17" s="463">
        <v>500</v>
      </c>
      <c r="C17" s="464"/>
      <c r="D17" s="464">
        <f t="shared" ref="D17:D28" si="2">B17-C17</f>
        <v>500</v>
      </c>
    </row>
    <row r="18" spans="1:5" s="8" customFormat="1">
      <c r="A18" s="461" t="s">
        <v>1207</v>
      </c>
      <c r="B18" s="463">
        <v>2000</v>
      </c>
      <c r="C18" s="464"/>
      <c r="D18" s="464">
        <f t="shared" si="2"/>
        <v>2000</v>
      </c>
    </row>
    <row r="19" spans="1:5" s="8" customFormat="1">
      <c r="A19" s="461" t="s">
        <v>1201</v>
      </c>
      <c r="B19" s="463">
        <v>100</v>
      </c>
      <c r="C19" s="464"/>
      <c r="D19" s="464">
        <f t="shared" si="2"/>
        <v>100</v>
      </c>
    </row>
    <row r="20" spans="1:5">
      <c r="A20" s="461" t="s">
        <v>1203</v>
      </c>
      <c r="B20" s="463">
        <v>1500</v>
      </c>
      <c r="C20" s="464"/>
      <c r="D20" s="464">
        <f t="shared" si="2"/>
        <v>1500</v>
      </c>
      <c r="E20" s="8"/>
    </row>
    <row r="21" spans="1:5">
      <c r="A21" s="461" t="s">
        <v>1202</v>
      </c>
      <c r="B21" s="463">
        <v>0</v>
      </c>
      <c r="C21" s="464"/>
      <c r="D21" s="464">
        <f t="shared" si="2"/>
        <v>0</v>
      </c>
      <c r="E21" s="8"/>
    </row>
    <row r="22" spans="1:5" s="8" customFormat="1" ht="26.25" customHeight="1">
      <c r="A22" s="461" t="s">
        <v>1204</v>
      </c>
      <c r="B22" s="463">
        <v>1500</v>
      </c>
      <c r="C22" s="464"/>
      <c r="D22" s="464">
        <f t="shared" si="2"/>
        <v>1500</v>
      </c>
    </row>
    <row r="23" spans="1:5">
      <c r="A23" s="461" t="s">
        <v>1198</v>
      </c>
      <c r="B23" s="463">
        <v>1000</v>
      </c>
      <c r="C23" s="464"/>
      <c r="D23" s="464">
        <f t="shared" si="2"/>
        <v>1000</v>
      </c>
      <c r="E23" s="8"/>
    </row>
    <row r="24" spans="1:5">
      <c r="A24" s="461" t="s">
        <v>1199</v>
      </c>
      <c r="B24" s="463">
        <v>1800</v>
      </c>
      <c r="C24" s="464"/>
      <c r="D24" s="464">
        <f t="shared" si="2"/>
        <v>1800</v>
      </c>
      <c r="E24" s="8"/>
    </row>
    <row r="25" spans="1:5" s="8" customFormat="1">
      <c r="A25" s="461" t="s">
        <v>1205</v>
      </c>
      <c r="B25" s="463">
        <v>500</v>
      </c>
      <c r="C25" s="464"/>
      <c r="D25" s="464">
        <f t="shared" si="2"/>
        <v>500</v>
      </c>
      <c r="E25" s="8" t="s">
        <v>1221</v>
      </c>
    </row>
    <row r="26" spans="1:5" s="8" customFormat="1">
      <c r="A26" s="461" t="s">
        <v>1206</v>
      </c>
      <c r="B26" s="463">
        <v>900</v>
      </c>
      <c r="C26" s="464"/>
      <c r="D26" s="464">
        <f t="shared" si="2"/>
        <v>900</v>
      </c>
    </row>
    <row r="27" spans="1:5" s="8" customFormat="1" ht="15.75" thickBot="1">
      <c r="A27" s="461"/>
      <c r="B27" s="463"/>
      <c r="C27" s="464"/>
      <c r="D27" s="464">
        <f t="shared" si="2"/>
        <v>0</v>
      </c>
    </row>
    <row r="28" spans="1:5" ht="15.75" thickBot="1">
      <c r="A28" s="95" t="s">
        <v>768</v>
      </c>
      <c r="B28" s="465">
        <f>SUM(B16:B27)</f>
        <v>10400</v>
      </c>
      <c r="C28" s="466">
        <f t="shared" ref="C28" si="3">SUM(C16:C27)</f>
        <v>0</v>
      </c>
      <c r="D28" s="466">
        <f t="shared" si="2"/>
        <v>10400</v>
      </c>
      <c r="E28" s="8"/>
    </row>
    <row r="29" spans="1:5" ht="15.75" thickBot="1">
      <c r="A29" s="106"/>
      <c r="B29" s="467"/>
      <c r="C29" s="467"/>
      <c r="D29" s="468"/>
      <c r="E29" s="8"/>
    </row>
    <row r="30" spans="1:5" ht="15.75" thickBot="1">
      <c r="A30" s="79"/>
      <c r="B30" s="469"/>
      <c r="C30" s="470"/>
      <c r="D30" s="470"/>
      <c r="E30" s="8"/>
    </row>
    <row r="31" spans="1:5" s="8" customFormat="1" ht="17.25" thickTop="1" thickBot="1">
      <c r="A31" s="83" t="s">
        <v>1216</v>
      </c>
      <c r="B31" s="471">
        <f>B14+B28+B30</f>
        <v>29588.599304000003</v>
      </c>
      <c r="C31" s="472">
        <f>C14+C28+C30</f>
        <v>0</v>
      </c>
      <c r="D31" s="472">
        <f>D14+D28+D30</f>
        <v>29588.599304000003</v>
      </c>
    </row>
    <row r="32" spans="1:5" ht="15.75" thickTop="1">
      <c r="A32" s="8"/>
      <c r="B32" s="8"/>
      <c r="C32" s="8"/>
      <c r="D32" s="8"/>
      <c r="E32" s="8"/>
    </row>
    <row r="33" s="8" customFormat="1"/>
  </sheetData>
  <mergeCells count="2">
    <mergeCell ref="A1:D1"/>
    <mergeCell ref="A5:D5"/>
  </mergeCells>
  <pageMargins left="0.7" right="0.7" top="0.75" bottom="0.75" header="0.3" footer="0.3"/>
  <pageSetup scale="96"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130" zoomScaleNormal="130" workbookViewId="0">
      <pane ySplit="5" topLeftCell="A6" activePane="bottomLeft" state="frozen"/>
      <selection activeCell="A3" sqref="A3"/>
      <selection pane="bottomLeft" activeCell="A3" sqref="A3"/>
    </sheetView>
  </sheetViews>
  <sheetFormatPr defaultColWidth="8.85546875" defaultRowHeight="15"/>
  <cols>
    <col min="1" max="1" width="37.7109375" customWidth="1"/>
    <col min="2" max="3" width="14.28515625" bestFit="1" customWidth="1"/>
    <col min="4" max="4" width="14.28515625" hidden="1" customWidth="1"/>
    <col min="5" max="6" width="12.85546875" hidden="1" customWidth="1"/>
  </cols>
  <sheetData>
    <row r="1" spans="1:9" ht="26.25">
      <c r="A1" s="1146" t="s">
        <v>811</v>
      </c>
      <c r="B1" s="1147"/>
      <c r="C1" s="1147"/>
      <c r="D1" s="1147"/>
      <c r="E1" s="1147"/>
      <c r="F1" s="1147"/>
    </row>
    <row r="2" spans="1:9" s="8" customFormat="1" ht="15.75">
      <c r="A2" s="123" t="s">
        <v>824</v>
      </c>
    </row>
    <row r="3" spans="1:9" s="8" customFormat="1" ht="15.75">
      <c r="A3" s="123" t="s">
        <v>1413</v>
      </c>
    </row>
    <row r="4" spans="1:9" ht="15.75">
      <c r="A4" s="73"/>
      <c r="B4" s="8"/>
      <c r="C4" s="8"/>
      <c r="D4" s="8"/>
      <c r="E4" s="8"/>
      <c r="F4" s="8"/>
    </row>
    <row r="5" spans="1:9" ht="31.5">
      <c r="A5" s="78" t="s">
        <v>692</v>
      </c>
      <c r="B5" s="78" t="s">
        <v>1386</v>
      </c>
      <c r="C5" s="791" t="s">
        <v>1211</v>
      </c>
      <c r="D5" s="78" t="s">
        <v>810</v>
      </c>
      <c r="E5" s="78" t="s">
        <v>847</v>
      </c>
      <c r="F5" s="78" t="s">
        <v>771</v>
      </c>
    </row>
    <row r="6" spans="1:9" ht="16.5" thickBot="1">
      <c r="A6" s="87"/>
      <c r="B6" s="81"/>
      <c r="C6" s="94"/>
      <c r="D6" s="81"/>
      <c r="E6" s="81"/>
      <c r="F6" s="81"/>
    </row>
    <row r="7" spans="1:9" ht="15.75" thickBot="1">
      <c r="A7" s="103" t="s">
        <v>820</v>
      </c>
      <c r="B7" s="100"/>
      <c r="C7" s="100"/>
      <c r="D7" s="100"/>
      <c r="E7" s="100"/>
      <c r="F7" s="101"/>
      <c r="H7" s="75"/>
    </row>
    <row r="8" spans="1:9">
      <c r="A8" s="80" t="s">
        <v>818</v>
      </c>
      <c r="B8" s="84">
        <v>6000</v>
      </c>
      <c r="C8" s="90"/>
      <c r="D8" s="84">
        <v>4137.4399999999996</v>
      </c>
      <c r="E8" s="84">
        <v>0</v>
      </c>
      <c r="F8" s="84">
        <f>C8-D8</f>
        <v>-4137.4399999999996</v>
      </c>
      <c r="H8" s="75"/>
    </row>
    <row r="9" spans="1:9" s="8" customFormat="1">
      <c r="A9" s="80" t="s">
        <v>812</v>
      </c>
      <c r="B9" s="84">
        <v>2000</v>
      </c>
      <c r="C9" s="90"/>
      <c r="D9" s="84">
        <v>1596.74</v>
      </c>
      <c r="E9" s="84">
        <v>0</v>
      </c>
      <c r="F9" s="84">
        <f t="shared" ref="F9:F16" si="0">C9-D9</f>
        <v>-1596.74</v>
      </c>
      <c r="H9" s="75"/>
    </row>
    <row r="10" spans="1:9" s="8" customFormat="1">
      <c r="A10" s="80" t="s">
        <v>1022</v>
      </c>
      <c r="B10" s="84">
        <v>-2000</v>
      </c>
      <c r="C10" s="90"/>
      <c r="D10" s="84">
        <v>-2000</v>
      </c>
      <c r="E10" s="84">
        <v>0</v>
      </c>
      <c r="F10" s="84">
        <f>C10-D10</f>
        <v>2000</v>
      </c>
      <c r="H10" s="75"/>
    </row>
    <row r="11" spans="1:9" ht="15.75" thickBot="1">
      <c r="A11" s="80" t="s">
        <v>813</v>
      </c>
      <c r="B11" s="84">
        <v>5000</v>
      </c>
      <c r="C11" s="90"/>
      <c r="D11" s="84">
        <v>5000</v>
      </c>
      <c r="E11" s="84">
        <v>0</v>
      </c>
      <c r="F11" s="84">
        <f t="shared" si="0"/>
        <v>-5000</v>
      </c>
      <c r="H11" s="75"/>
      <c r="I11" s="75"/>
    </row>
    <row r="12" spans="1:9" ht="15.75" thickBot="1">
      <c r="A12" s="95" t="s">
        <v>768</v>
      </c>
      <c r="B12" s="96">
        <f>SUM(B8:B11)</f>
        <v>11000</v>
      </c>
      <c r="C12" s="97"/>
      <c r="D12" s="96">
        <f>SUM(D8:D11)</f>
        <v>8734.18</v>
      </c>
      <c r="E12" s="96">
        <f>SUM(E8:E11)</f>
        <v>0</v>
      </c>
      <c r="F12" s="96">
        <f t="shared" si="0"/>
        <v>-8734.18</v>
      </c>
      <c r="H12" s="75"/>
    </row>
    <row r="13" spans="1:9" ht="15.75" thickBot="1">
      <c r="A13" s="103" t="s">
        <v>814</v>
      </c>
      <c r="B13" s="98"/>
      <c r="C13" s="98"/>
      <c r="D13" s="98"/>
      <c r="E13" s="98"/>
      <c r="F13" s="99">
        <f t="shared" si="0"/>
        <v>0</v>
      </c>
      <c r="H13" s="75"/>
      <c r="I13" s="75"/>
    </row>
    <row r="14" spans="1:9">
      <c r="A14" s="80" t="s">
        <v>815</v>
      </c>
      <c r="B14" s="84">
        <v>500</v>
      </c>
      <c r="C14" s="90"/>
      <c r="D14" s="84">
        <v>0</v>
      </c>
      <c r="E14" s="84">
        <v>0</v>
      </c>
      <c r="F14" s="84">
        <f t="shared" si="0"/>
        <v>0</v>
      </c>
      <c r="H14" s="75"/>
    </row>
    <row r="15" spans="1:9" ht="15.75" thickBot="1">
      <c r="A15" s="80" t="s">
        <v>816</v>
      </c>
      <c r="B15" s="84">
        <v>5000</v>
      </c>
      <c r="C15" s="90"/>
      <c r="D15" s="84">
        <v>0</v>
      </c>
      <c r="E15" s="84">
        <v>0</v>
      </c>
      <c r="F15" s="84">
        <f t="shared" si="0"/>
        <v>0</v>
      </c>
      <c r="H15" s="75"/>
    </row>
    <row r="16" spans="1:9" ht="15.75" thickBot="1">
      <c r="A16" s="95" t="s">
        <v>768</v>
      </c>
      <c r="B16" s="96">
        <f>SUM(B14:B15)</f>
        <v>5500</v>
      </c>
      <c r="C16" s="97"/>
      <c r="D16" s="96">
        <f>SUM(D14:D15)</f>
        <v>0</v>
      </c>
      <c r="E16" s="96">
        <f>SUM(E14:E15)</f>
        <v>0</v>
      </c>
      <c r="F16" s="96">
        <f t="shared" si="0"/>
        <v>0</v>
      </c>
    </row>
    <row r="17" spans="1:6" s="8" customFormat="1" ht="15.75" thickBot="1">
      <c r="A17" s="106" t="s">
        <v>821</v>
      </c>
      <c r="B17" s="98"/>
      <c r="C17" s="98"/>
      <c r="D17" s="98"/>
      <c r="E17" s="98"/>
      <c r="F17" s="99"/>
    </row>
    <row r="18" spans="1:6" ht="15.75" thickBot="1">
      <c r="A18" s="79" t="s">
        <v>817</v>
      </c>
      <c r="B18" s="85">
        <v>3500</v>
      </c>
      <c r="C18" s="92"/>
      <c r="D18" s="85">
        <v>0</v>
      </c>
      <c r="E18" s="85">
        <v>1300</v>
      </c>
      <c r="F18" s="85">
        <f>C18-D18-E18</f>
        <v>-1300</v>
      </c>
    </row>
    <row r="19" spans="1:6" ht="17.25" thickTop="1" thickBot="1">
      <c r="A19" s="83" t="s">
        <v>831</v>
      </c>
      <c r="B19" s="86">
        <f>B12+B16+B18</f>
        <v>20000</v>
      </c>
      <c r="C19" s="93">
        <f>C12+C16+C18</f>
        <v>0</v>
      </c>
      <c r="D19" s="86">
        <f>D12+D16+D18</f>
        <v>8734.18</v>
      </c>
      <c r="E19" s="86">
        <f>E12+E16+E18</f>
        <v>1300</v>
      </c>
      <c r="F19" s="86">
        <f>F12+F16+F18</f>
        <v>-10034.18</v>
      </c>
    </row>
    <row r="20" spans="1:6" ht="15.75" thickTop="1"/>
  </sheetData>
  <mergeCells count="1">
    <mergeCell ref="A1:F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pane ySplit="5" topLeftCell="A6" activePane="bottomLeft" state="frozen"/>
      <selection activeCell="A3" sqref="A3"/>
      <selection pane="bottomLeft" activeCell="A3" sqref="A3"/>
    </sheetView>
  </sheetViews>
  <sheetFormatPr defaultColWidth="8.85546875" defaultRowHeight="15"/>
  <cols>
    <col min="1" max="1" width="38" customWidth="1"/>
    <col min="2" max="3" width="12.85546875" bestFit="1" customWidth="1"/>
    <col min="5" max="5" width="26" bestFit="1" customWidth="1"/>
    <col min="6" max="6" width="9.7109375" bestFit="1" customWidth="1"/>
    <col min="7" max="7" width="30.7109375" bestFit="1" customWidth="1"/>
    <col min="8" max="8" width="9.7109375" bestFit="1" customWidth="1"/>
  </cols>
  <sheetData>
    <row r="1" spans="1:8" ht="23.25">
      <c r="A1" s="166" t="s">
        <v>909</v>
      </c>
      <c r="B1" s="167"/>
      <c r="C1" s="167"/>
    </row>
    <row r="2" spans="1:8" ht="15.75">
      <c r="A2" s="123" t="s">
        <v>910</v>
      </c>
      <c r="B2" s="8"/>
      <c r="C2" s="8"/>
    </row>
    <row r="3" spans="1:8" ht="15.75">
      <c r="A3" s="123" t="s">
        <v>1413</v>
      </c>
      <c r="B3" s="8"/>
      <c r="C3" s="8"/>
    </row>
    <row r="4" spans="1:8" ht="15.75">
      <c r="A4" s="73"/>
      <c r="B4" s="8"/>
      <c r="C4" s="8"/>
    </row>
    <row r="5" spans="1:8" ht="31.5">
      <c r="A5" s="78" t="s">
        <v>692</v>
      </c>
      <c r="B5" s="78" t="s">
        <v>1386</v>
      </c>
      <c r="C5" s="791" t="s">
        <v>1211</v>
      </c>
    </row>
    <row r="6" spans="1:8" ht="16.5" thickBot="1">
      <c r="A6" s="87"/>
      <c r="B6" s="81"/>
      <c r="C6" s="81"/>
    </row>
    <row r="7" spans="1:8" ht="15.75" thickBot="1">
      <c r="A7" s="103" t="s">
        <v>911</v>
      </c>
      <c r="B7" s="100"/>
      <c r="C7" s="101"/>
    </row>
    <row r="8" spans="1:8">
      <c r="A8" s="80" t="s">
        <v>912</v>
      </c>
      <c r="B8" s="145">
        <v>800</v>
      </c>
      <c r="C8" s="145"/>
      <c r="E8" s="75"/>
      <c r="F8" s="164"/>
      <c r="G8" s="75"/>
      <c r="H8" s="164"/>
    </row>
    <row r="9" spans="1:8">
      <c r="A9" s="80" t="s">
        <v>913</v>
      </c>
      <c r="B9" s="145">
        <v>2500</v>
      </c>
      <c r="C9" s="145"/>
      <c r="E9" s="75"/>
      <c r="F9" s="164"/>
      <c r="G9" s="75"/>
      <c r="H9" s="164"/>
    </row>
    <row r="10" spans="1:8">
      <c r="A10" s="80" t="s">
        <v>914</v>
      </c>
      <c r="B10" s="145">
        <v>3500</v>
      </c>
      <c r="C10" s="145"/>
      <c r="E10" s="75"/>
      <c r="F10" s="164"/>
      <c r="G10" s="75"/>
      <c r="H10" s="75"/>
    </row>
    <row r="11" spans="1:8" s="8" customFormat="1">
      <c r="A11" s="80" t="s">
        <v>915</v>
      </c>
      <c r="B11" s="145">
        <v>500</v>
      </c>
      <c r="C11" s="145"/>
      <c r="E11" s="75"/>
      <c r="F11" s="164"/>
      <c r="G11" s="75"/>
      <c r="H11" s="164"/>
    </row>
    <row r="12" spans="1:8" s="8" customFormat="1">
      <c r="A12" s="80" t="s">
        <v>916</v>
      </c>
      <c r="B12" s="145">
        <v>1500</v>
      </c>
      <c r="C12" s="145"/>
      <c r="E12" s="75"/>
      <c r="F12" s="164"/>
      <c r="G12" s="75"/>
      <c r="H12" s="164"/>
    </row>
    <row r="13" spans="1:8" s="8" customFormat="1">
      <c r="A13" s="80" t="s">
        <v>917</v>
      </c>
      <c r="B13" s="145">
        <v>200</v>
      </c>
      <c r="C13" s="145"/>
      <c r="E13" s="75"/>
      <c r="F13" s="164"/>
      <c r="G13" s="75"/>
      <c r="H13" s="164"/>
    </row>
    <row r="14" spans="1:8" s="8" customFormat="1">
      <c r="A14" s="80" t="s">
        <v>925</v>
      </c>
      <c r="B14" s="145">
        <v>1400</v>
      </c>
      <c r="C14" s="145"/>
      <c r="E14" s="75"/>
      <c r="F14" s="164"/>
      <c r="G14" s="75"/>
      <c r="H14" s="75"/>
    </row>
    <row r="15" spans="1:8" s="8" customFormat="1">
      <c r="A15" s="80" t="s">
        <v>926</v>
      </c>
      <c r="B15" s="145">
        <v>0</v>
      </c>
      <c r="C15" s="145"/>
      <c r="E15" s="75"/>
      <c r="F15" s="164"/>
      <c r="G15" s="75"/>
      <c r="H15" s="75"/>
    </row>
    <row r="16" spans="1:8" s="8" customFormat="1">
      <c r="A16" s="80" t="s">
        <v>927</v>
      </c>
      <c r="B16" s="145">
        <v>0</v>
      </c>
      <c r="C16" s="145"/>
      <c r="E16" s="75"/>
      <c r="F16" s="164"/>
      <c r="G16" s="75"/>
      <c r="H16" s="75"/>
    </row>
    <row r="17" spans="1:8" s="8" customFormat="1">
      <c r="A17" s="80" t="s">
        <v>819</v>
      </c>
      <c r="B17" s="145">
        <v>3000</v>
      </c>
      <c r="C17" s="145"/>
      <c r="E17" s="75"/>
      <c r="F17" s="164"/>
      <c r="G17" s="75"/>
      <c r="H17" s="75"/>
    </row>
    <row r="18" spans="1:8" ht="15.75" thickBot="1">
      <c r="A18" s="80"/>
      <c r="B18" s="145"/>
      <c r="C18" s="1053"/>
      <c r="E18" s="75"/>
      <c r="F18" s="75"/>
      <c r="G18" s="75"/>
      <c r="H18" s="75"/>
    </row>
    <row r="19" spans="1:8" ht="15.75" thickBot="1">
      <c r="A19" s="95" t="s">
        <v>768</v>
      </c>
      <c r="B19" s="147">
        <f>SUM(B8:B18)</f>
        <v>13400</v>
      </c>
      <c r="C19" s="145"/>
      <c r="E19" s="75"/>
      <c r="F19" s="164"/>
      <c r="G19" s="75"/>
      <c r="H19" s="164"/>
    </row>
    <row r="20" spans="1:8" ht="15.75" thickBot="1">
      <c r="A20" s="103" t="s">
        <v>919</v>
      </c>
      <c r="B20" s="162"/>
      <c r="C20" s="163"/>
      <c r="E20" s="75"/>
      <c r="F20" s="164"/>
      <c r="G20" s="75"/>
      <c r="H20" s="164"/>
    </row>
    <row r="21" spans="1:8">
      <c r="A21" s="80" t="s">
        <v>918</v>
      </c>
      <c r="B21" s="145">
        <v>0</v>
      </c>
      <c r="C21" s="145"/>
      <c r="E21" s="75"/>
      <c r="F21" s="164"/>
      <c r="G21" s="75"/>
      <c r="H21" s="75"/>
    </row>
    <row r="22" spans="1:8">
      <c r="A22" s="80" t="s">
        <v>921</v>
      </c>
      <c r="B22" s="145">
        <v>1800</v>
      </c>
      <c r="C22" s="145"/>
      <c r="E22" s="75"/>
      <c r="F22" s="164"/>
      <c r="G22" s="75"/>
      <c r="H22" s="164"/>
    </row>
    <row r="23" spans="1:8" s="8" customFormat="1">
      <c r="A23" s="80" t="s">
        <v>920</v>
      </c>
      <c r="B23" s="145">
        <v>1400</v>
      </c>
      <c r="C23" s="145"/>
      <c r="E23" s="75"/>
      <c r="F23" s="164"/>
      <c r="G23" s="75"/>
      <c r="H23" s="164"/>
    </row>
    <row r="24" spans="1:8" ht="15.75" thickBot="1">
      <c r="A24" s="80" t="s">
        <v>922</v>
      </c>
      <c r="B24" s="145">
        <v>700</v>
      </c>
      <c r="C24" s="1053"/>
    </row>
    <row r="25" spans="1:8" ht="15.75" thickBot="1">
      <c r="A25" s="95" t="s">
        <v>768</v>
      </c>
      <c r="B25" s="147">
        <f>SUM(B21:B24)</f>
        <v>3900</v>
      </c>
      <c r="C25" s="145"/>
      <c r="E25" s="75"/>
      <c r="F25" s="164"/>
    </row>
    <row r="26" spans="1:8" ht="15.75" thickBot="1">
      <c r="A26" s="103" t="s">
        <v>923</v>
      </c>
      <c r="B26" s="162"/>
      <c r="C26" s="163"/>
      <c r="E26" s="75"/>
      <c r="F26" s="164"/>
    </row>
    <row r="27" spans="1:8">
      <c r="A27" s="80" t="s">
        <v>928</v>
      </c>
      <c r="B27" s="145">
        <v>3500</v>
      </c>
      <c r="C27" s="145"/>
    </row>
    <row r="28" spans="1:8">
      <c r="A28" s="80"/>
      <c r="B28" s="145">
        <v>0</v>
      </c>
      <c r="C28" s="145"/>
    </row>
    <row r="29" spans="1:8" ht="15.75" thickBot="1">
      <c r="A29" s="80"/>
      <c r="B29" s="145">
        <v>0</v>
      </c>
      <c r="C29" s="1053"/>
    </row>
    <row r="30" spans="1:8" ht="15.75" thickBot="1">
      <c r="A30" s="1054" t="s">
        <v>768</v>
      </c>
      <c r="B30" s="1055">
        <f>SUM(B27:B29)</f>
        <v>3500</v>
      </c>
      <c r="C30" s="1055"/>
    </row>
    <row r="31" spans="1:8" ht="15.75" thickBot="1">
      <c r="A31" s="1058"/>
      <c r="B31" s="1059"/>
      <c r="C31" s="289"/>
    </row>
    <row r="32" spans="1:8" ht="17.25" thickTop="1" thickBot="1">
      <c r="A32" s="105" t="s">
        <v>924</v>
      </c>
      <c r="B32" s="1056">
        <f>SUM(B30+B25+B19)</f>
        <v>20800</v>
      </c>
      <c r="C32" s="1057"/>
    </row>
    <row r="33" ht="15.75" thickTop="1"/>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5" topLeftCell="A12" activePane="bottomLeft" state="frozen"/>
      <selection activeCell="A3" sqref="A3"/>
      <selection pane="bottomLeft" activeCell="A3" sqref="A3"/>
    </sheetView>
  </sheetViews>
  <sheetFormatPr defaultColWidth="8.85546875" defaultRowHeight="15"/>
  <cols>
    <col min="1" max="1" width="38.140625" customWidth="1"/>
    <col min="2" max="2" width="14.28515625" bestFit="1" customWidth="1"/>
    <col min="3" max="3" width="12.85546875" bestFit="1" customWidth="1"/>
  </cols>
  <sheetData>
    <row r="1" spans="1:13" ht="23.25">
      <c r="A1" s="166" t="s">
        <v>835</v>
      </c>
      <c r="B1" s="167"/>
      <c r="C1" s="167"/>
    </row>
    <row r="2" spans="1:13" ht="15.75">
      <c r="A2" s="123" t="s">
        <v>836</v>
      </c>
      <c r="B2" s="8"/>
      <c r="C2" s="8"/>
    </row>
    <row r="3" spans="1:13" s="8" customFormat="1" ht="15.75">
      <c r="A3" s="123" t="s">
        <v>1414</v>
      </c>
    </row>
    <row r="4" spans="1:13" ht="15.75">
      <c r="A4" s="73"/>
      <c r="B4" s="8"/>
      <c r="C4" s="8"/>
    </row>
    <row r="5" spans="1:13" ht="31.5">
      <c r="A5" s="78" t="s">
        <v>692</v>
      </c>
      <c r="B5" s="78" t="s">
        <v>1386</v>
      </c>
      <c r="C5" s="791" t="s">
        <v>1211</v>
      </c>
      <c r="D5" s="135"/>
      <c r="G5" s="135"/>
      <c r="H5" s="135"/>
      <c r="I5" s="135"/>
      <c r="J5" s="135"/>
      <c r="K5" s="135"/>
      <c r="L5" s="135"/>
    </row>
    <row r="6" spans="1:13" ht="16.5" thickBot="1">
      <c r="A6" s="87"/>
      <c r="B6" s="81"/>
      <c r="C6" s="81"/>
      <c r="D6" s="135"/>
      <c r="G6" s="135"/>
      <c r="H6" s="135"/>
      <c r="I6" s="135"/>
      <c r="J6" s="135"/>
      <c r="K6" s="135"/>
      <c r="M6" s="69"/>
    </row>
    <row r="7" spans="1:13" ht="15.75" thickBot="1">
      <c r="A7" s="103" t="s">
        <v>833</v>
      </c>
      <c r="B7" s="100"/>
      <c r="C7" s="101"/>
      <c r="G7" s="135"/>
      <c r="H7" s="135"/>
      <c r="I7" s="135"/>
      <c r="J7" s="135"/>
    </row>
    <row r="8" spans="1:13">
      <c r="A8" s="80" t="s">
        <v>838</v>
      </c>
      <c r="B8" s="84">
        <v>500</v>
      </c>
      <c r="C8" s="84"/>
      <c r="G8" s="135"/>
      <c r="H8" s="135"/>
      <c r="I8" s="135"/>
      <c r="J8" s="135"/>
      <c r="M8" s="69"/>
    </row>
    <row r="9" spans="1:13">
      <c r="A9" s="80" t="s">
        <v>839</v>
      </c>
      <c r="B9" s="84">
        <v>3289</v>
      </c>
      <c r="C9" s="84"/>
      <c r="G9" s="135"/>
      <c r="H9" s="135"/>
      <c r="I9" s="135"/>
      <c r="J9" s="135"/>
      <c r="M9" s="69"/>
    </row>
    <row r="10" spans="1:13">
      <c r="A10" s="80" t="s">
        <v>766</v>
      </c>
      <c r="B10" s="84">
        <v>280.75</v>
      </c>
      <c r="C10" s="84"/>
      <c r="G10" s="135"/>
      <c r="H10" s="135"/>
      <c r="I10" s="135"/>
      <c r="J10" s="135"/>
      <c r="K10" s="135"/>
      <c r="M10" s="69"/>
    </row>
    <row r="11" spans="1:13" ht="15.75" thickBot="1">
      <c r="A11" s="80" t="s">
        <v>840</v>
      </c>
      <c r="B11" s="84">
        <v>4549.3500000000004</v>
      </c>
      <c r="C11" s="84"/>
      <c r="G11" s="135"/>
      <c r="H11" s="135"/>
      <c r="I11" s="135"/>
      <c r="J11" s="135"/>
      <c r="K11" s="135"/>
      <c r="M11" s="69"/>
    </row>
    <row r="12" spans="1:13" ht="15.75" thickBot="1">
      <c r="A12" s="95" t="s">
        <v>768</v>
      </c>
      <c r="B12" s="96">
        <f>SUM(B8:B11)</f>
        <v>8619.1</v>
      </c>
      <c r="C12" s="96"/>
      <c r="G12" s="135"/>
      <c r="H12" s="135"/>
      <c r="I12" s="135"/>
      <c r="J12" s="135"/>
      <c r="M12" s="69"/>
    </row>
    <row r="13" spans="1:13" ht="15.75" thickBot="1">
      <c r="A13" s="103" t="s">
        <v>841</v>
      </c>
      <c r="B13" s="98"/>
      <c r="C13" s="99"/>
      <c r="G13" s="135"/>
      <c r="H13" s="135"/>
      <c r="I13" s="135"/>
      <c r="J13" s="135"/>
      <c r="K13" s="135"/>
      <c r="L13" s="135"/>
      <c r="M13" s="69"/>
    </row>
    <row r="14" spans="1:13">
      <c r="A14" s="80" t="s">
        <v>842</v>
      </c>
      <c r="B14" s="84">
        <v>3000</v>
      </c>
      <c r="C14" s="84"/>
      <c r="G14" s="135"/>
      <c r="H14" s="135"/>
      <c r="I14" s="135"/>
      <c r="J14" s="135"/>
    </row>
    <row r="15" spans="1:13">
      <c r="A15" s="80"/>
      <c r="B15" s="84">
        <v>0</v>
      </c>
      <c r="C15" s="84"/>
      <c r="G15" s="135"/>
      <c r="H15" s="135"/>
      <c r="I15" s="135"/>
      <c r="J15" s="135"/>
      <c r="K15" s="135"/>
      <c r="M15" s="69"/>
    </row>
    <row r="16" spans="1:13" ht="15.75" thickBot="1">
      <c r="A16" s="80"/>
      <c r="B16" s="84">
        <v>0</v>
      </c>
      <c r="C16" s="84"/>
      <c r="G16" s="135"/>
      <c r="H16" s="135"/>
      <c r="I16" s="135"/>
      <c r="J16" s="135"/>
      <c r="K16" s="135"/>
      <c r="M16" s="69"/>
    </row>
    <row r="17" spans="1:13" ht="15.75" thickBot="1">
      <c r="A17" s="95" t="s">
        <v>768</v>
      </c>
      <c r="B17" s="96">
        <f>SUM(B14:B16)</f>
        <v>3000</v>
      </c>
      <c r="C17" s="96"/>
      <c r="G17" s="135"/>
      <c r="H17" s="135"/>
      <c r="I17" s="135"/>
      <c r="J17" s="135"/>
      <c r="K17" s="135"/>
      <c r="M17" s="69"/>
    </row>
    <row r="18" spans="1:13" ht="15.75" thickBot="1">
      <c r="A18" s="103" t="s">
        <v>834</v>
      </c>
      <c r="B18" s="98"/>
      <c r="C18" s="99"/>
      <c r="G18" s="135"/>
      <c r="H18" s="135"/>
      <c r="I18" s="135"/>
      <c r="J18" s="135"/>
      <c r="K18" s="135"/>
      <c r="M18" s="69"/>
    </row>
    <row r="19" spans="1:13">
      <c r="A19" s="80" t="s">
        <v>832</v>
      </c>
      <c r="B19" s="84">
        <v>200</v>
      </c>
      <c r="C19" s="84"/>
      <c r="G19" s="135"/>
      <c r="H19" s="135"/>
      <c r="I19" s="135"/>
      <c r="J19" s="135"/>
      <c r="K19" s="135"/>
      <c r="L19" s="135"/>
      <c r="M19" s="69"/>
    </row>
    <row r="20" spans="1:13">
      <c r="A20" s="80"/>
      <c r="B20" s="84">
        <v>0</v>
      </c>
      <c r="C20" s="84"/>
      <c r="G20" s="135"/>
      <c r="H20" s="135"/>
      <c r="I20" s="135"/>
      <c r="J20" s="135"/>
    </row>
    <row r="21" spans="1:13" ht="15.75" thickBot="1">
      <c r="A21" s="80"/>
      <c r="B21" s="84">
        <v>0</v>
      </c>
      <c r="C21" s="84"/>
      <c r="G21" s="135"/>
      <c r="H21" s="135"/>
      <c r="I21" s="135"/>
      <c r="J21" s="135"/>
      <c r="K21" s="135"/>
      <c r="L21" s="135"/>
      <c r="M21" s="69"/>
    </row>
    <row r="22" spans="1:13" ht="15.75" thickBot="1">
      <c r="A22" s="95" t="s">
        <v>768</v>
      </c>
      <c r="B22" s="96">
        <f>SUM(B19:B21)</f>
        <v>200</v>
      </c>
      <c r="C22" s="96"/>
      <c r="D22" s="69"/>
      <c r="G22" s="135"/>
      <c r="H22" s="135"/>
      <c r="I22" s="135"/>
      <c r="J22" s="135"/>
    </row>
    <row r="23" spans="1:13" ht="15.75" thickBot="1">
      <c r="A23" s="103" t="s">
        <v>843</v>
      </c>
      <c r="B23" s="98"/>
      <c r="C23" s="99"/>
      <c r="D23" s="135"/>
      <c r="E23" s="135"/>
      <c r="G23" s="135"/>
      <c r="H23" s="135"/>
      <c r="I23" s="135"/>
      <c r="J23" s="135"/>
    </row>
    <row r="24" spans="1:13" ht="15.75" thickBot="1">
      <c r="A24" s="82"/>
      <c r="B24" s="84">
        <v>5000</v>
      </c>
      <c r="C24" s="84"/>
      <c r="G24" s="135"/>
      <c r="H24" s="135"/>
      <c r="I24" s="135"/>
      <c r="J24" s="135"/>
      <c r="K24" s="135"/>
      <c r="L24" s="135"/>
      <c r="M24" s="69"/>
    </row>
    <row r="25" spans="1:13" ht="15.75" thickBot="1">
      <c r="A25" s="103" t="s">
        <v>845</v>
      </c>
      <c r="B25" s="98"/>
      <c r="C25" s="99"/>
      <c r="D25" s="135"/>
      <c r="G25" s="135"/>
      <c r="H25" s="135"/>
      <c r="I25" s="135"/>
      <c r="J25" s="135"/>
    </row>
    <row r="26" spans="1:13">
      <c r="A26" s="80" t="s">
        <v>846</v>
      </c>
      <c r="B26" s="84">
        <v>2000</v>
      </c>
      <c r="C26" s="84"/>
      <c r="G26" s="135"/>
      <c r="H26" s="135"/>
      <c r="I26" s="135"/>
      <c r="J26" s="135"/>
      <c r="K26" s="135"/>
      <c r="L26" s="135"/>
      <c r="M26" s="69"/>
    </row>
    <row r="27" spans="1:13">
      <c r="A27" s="80" t="s">
        <v>1089</v>
      </c>
      <c r="B27" s="84">
        <v>0</v>
      </c>
      <c r="C27" s="84"/>
      <c r="D27" s="135"/>
      <c r="K27" s="135"/>
    </row>
    <row r="28" spans="1:13" ht="15.75" thickBot="1">
      <c r="A28" s="80" t="s">
        <v>1090</v>
      </c>
      <c r="B28" s="84">
        <v>0</v>
      </c>
      <c r="C28" s="84"/>
      <c r="D28" s="135"/>
      <c r="K28" s="135"/>
      <c r="M28" s="69"/>
    </row>
    <row r="29" spans="1:13" ht="15.75" thickBot="1">
      <c r="A29" s="95" t="s">
        <v>768</v>
      </c>
      <c r="B29" s="96">
        <f>SUM(B26:B28)</f>
        <v>2000</v>
      </c>
      <c r="C29" s="96"/>
      <c r="D29" s="135"/>
    </row>
    <row r="30" spans="1:13" ht="15.75" thickBot="1">
      <c r="A30" s="103" t="s">
        <v>844</v>
      </c>
      <c r="B30" s="98"/>
      <c r="C30" s="99"/>
      <c r="K30" s="135"/>
      <c r="M30" s="69"/>
    </row>
    <row r="31" spans="1:13">
      <c r="A31" s="80"/>
      <c r="B31" s="84">
        <v>2000</v>
      </c>
      <c r="C31" s="84"/>
      <c r="D31" s="135"/>
    </row>
    <row r="32" spans="1:13">
      <c r="A32" s="80"/>
      <c r="B32" s="84">
        <v>0</v>
      </c>
      <c r="C32" s="84"/>
      <c r="K32" s="135"/>
      <c r="M32" s="69"/>
    </row>
    <row r="33" spans="1:13" ht="15.75" thickBot="1">
      <c r="A33" s="80"/>
      <c r="B33" s="84">
        <v>0</v>
      </c>
      <c r="C33" s="84"/>
      <c r="D33" s="135"/>
      <c r="M33" s="135"/>
    </row>
    <row r="34" spans="1:13" ht="15.75" thickBot="1">
      <c r="A34" s="95" t="s">
        <v>768</v>
      </c>
      <c r="B34" s="96">
        <f>SUM(B31:B33)</f>
        <v>2000</v>
      </c>
      <c r="C34" s="96"/>
    </row>
    <row r="35" spans="1:13" ht="15.75" thickBot="1">
      <c r="A35" s="98"/>
      <c r="B35" s="98"/>
      <c r="C35" s="98"/>
    </row>
    <row r="36" spans="1:13" ht="17.25" thickTop="1" thickBot="1">
      <c r="A36" s="105" t="s">
        <v>837</v>
      </c>
      <c r="B36" s="86">
        <f>B34+B29+B24+B22+B17+B12</f>
        <v>20819.099999999999</v>
      </c>
      <c r="C36" s="86" t="e">
        <f>#REF!-#REF!</f>
        <v>#REF!</v>
      </c>
    </row>
    <row r="37" spans="1:13" ht="15.75" thickTop="1"/>
  </sheetData>
  <pageMargins left="0.7" right="0.7" top="0.75" bottom="0.75" header="0.3" footer="0.3"/>
  <pageSetup paperSize="5"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G4" sqref="G4"/>
    </sheetView>
  </sheetViews>
  <sheetFormatPr defaultColWidth="12.5703125" defaultRowHeight="15"/>
  <cols>
    <col min="1" max="1" width="24.140625" style="8" customWidth="1"/>
    <col min="2" max="2" width="14" style="443" customWidth="1"/>
    <col min="3" max="3" width="33.5703125" style="8" customWidth="1"/>
    <col min="4" max="4" width="22.5703125" style="8" customWidth="1"/>
    <col min="5" max="5" width="12.85546875" style="8" customWidth="1"/>
    <col min="6" max="6" width="24" style="8" customWidth="1"/>
    <col min="7" max="7" width="25.85546875" style="8" customWidth="1"/>
    <col min="8" max="9" width="12.5703125" style="8"/>
    <col min="10" max="10" width="32.85546875" style="8" customWidth="1"/>
    <col min="11" max="11" width="16" style="8" customWidth="1"/>
    <col min="12" max="16384" width="12.5703125" style="8"/>
  </cols>
  <sheetData>
    <row r="1" spans="1:11">
      <c r="A1" s="1193" t="s">
        <v>1160</v>
      </c>
      <c r="B1" s="1193"/>
      <c r="C1" s="1194"/>
      <c r="D1" s="1194"/>
      <c r="E1" s="1194"/>
      <c r="F1" s="1194"/>
      <c r="G1" s="1194"/>
      <c r="H1" s="1194"/>
      <c r="I1" s="1194"/>
      <c r="J1" s="1194"/>
      <c r="K1" s="1194"/>
    </row>
    <row r="2" spans="1:11">
      <c r="A2" s="1194"/>
      <c r="B2" s="1194"/>
      <c r="C2" s="1194"/>
      <c r="D2" s="1194"/>
      <c r="E2" s="1194"/>
      <c r="F2" s="1194"/>
      <c r="G2" s="1194"/>
      <c r="H2" s="1194"/>
      <c r="I2" s="1194"/>
      <c r="J2" s="1194"/>
      <c r="K2" s="1194"/>
    </row>
    <row r="3" spans="1:11" ht="15.75">
      <c r="A3" s="434" t="s">
        <v>1161</v>
      </c>
      <c r="B3" s="435" t="s">
        <v>548</v>
      </c>
      <c r="C3" s="434" t="s">
        <v>1177</v>
      </c>
      <c r="D3" s="434"/>
      <c r="E3" s="434"/>
      <c r="F3" s="434" t="s">
        <v>1178</v>
      </c>
      <c r="G3" s="434" t="s">
        <v>704</v>
      </c>
    </row>
    <row r="4" spans="1:11">
      <c r="A4" s="1195" t="s">
        <v>1192</v>
      </c>
      <c r="B4" s="436">
        <f>SUM(E5:E9)</f>
        <v>2693.75</v>
      </c>
      <c r="C4" s="8" t="s">
        <v>1179</v>
      </c>
      <c r="F4" s="437">
        <v>0</v>
      </c>
      <c r="G4" s="437" t="s">
        <v>1191</v>
      </c>
    </row>
    <row r="5" spans="1:11">
      <c r="A5" s="1195"/>
      <c r="B5" s="436"/>
      <c r="D5" s="8" t="s">
        <v>1162</v>
      </c>
      <c r="E5" s="8">
        <v>119.82</v>
      </c>
      <c r="F5" s="437"/>
      <c r="G5" s="437"/>
    </row>
    <row r="6" spans="1:11">
      <c r="A6" s="1195"/>
      <c r="B6" s="436"/>
      <c r="D6" s="8" t="s">
        <v>1163</v>
      </c>
      <c r="E6" s="8">
        <v>1495.98</v>
      </c>
      <c r="F6" s="437"/>
      <c r="G6" s="437"/>
      <c r="J6" s="8" t="s">
        <v>1193</v>
      </c>
      <c r="K6" s="298">
        <f>B4</f>
        <v>2693.75</v>
      </c>
    </row>
    <row r="7" spans="1:11">
      <c r="A7" s="1195"/>
      <c r="B7" s="436"/>
      <c r="D7" s="8" t="s">
        <v>1164</v>
      </c>
      <c r="E7" s="8">
        <v>540</v>
      </c>
      <c r="F7" s="437"/>
      <c r="G7" s="437"/>
      <c r="J7" s="8" t="s">
        <v>1180</v>
      </c>
      <c r="K7" s="298">
        <v>1500</v>
      </c>
    </row>
    <row r="8" spans="1:11">
      <c r="A8" s="1195"/>
      <c r="B8" s="436"/>
      <c r="D8" s="8" t="s">
        <v>1165</v>
      </c>
      <c r="E8" s="8">
        <v>537.95000000000005</v>
      </c>
      <c r="F8" s="437"/>
      <c r="G8" s="437"/>
      <c r="J8" s="8" t="s">
        <v>1181</v>
      </c>
      <c r="K8" s="298">
        <f>B12+B22</f>
        <v>500</v>
      </c>
    </row>
    <row r="9" spans="1:11">
      <c r="A9" s="1195"/>
      <c r="B9" s="436"/>
      <c r="D9" s="8" t="s">
        <v>1166</v>
      </c>
      <c r="E9" s="8">
        <v>0</v>
      </c>
      <c r="F9" s="437"/>
      <c r="G9" s="437"/>
      <c r="J9" s="8" t="s">
        <v>1182</v>
      </c>
      <c r="K9" s="298">
        <f>B13+B25</f>
        <v>350</v>
      </c>
    </row>
    <row r="10" spans="1:11">
      <c r="A10" s="1195"/>
      <c r="B10" s="436"/>
      <c r="F10" s="437">
        <f>SUM(E5:E9)</f>
        <v>2693.75</v>
      </c>
      <c r="G10" s="437"/>
      <c r="J10" s="8" t="s">
        <v>1194</v>
      </c>
      <c r="K10" s="298">
        <v>400</v>
      </c>
    </row>
    <row r="11" spans="1:11">
      <c r="A11" s="1196"/>
      <c r="B11" s="436">
        <v>1500</v>
      </c>
      <c r="C11" s="8" t="s">
        <v>1180</v>
      </c>
      <c r="F11" s="437">
        <v>1480.15</v>
      </c>
      <c r="G11" s="437"/>
      <c r="J11" s="8" t="s">
        <v>1183</v>
      </c>
      <c r="K11" s="298">
        <f>B20</f>
        <v>2000</v>
      </c>
    </row>
    <row r="12" spans="1:11">
      <c r="A12" s="1196"/>
      <c r="B12" s="436">
        <v>50</v>
      </c>
      <c r="C12" s="8" t="s">
        <v>1181</v>
      </c>
      <c r="F12" s="437">
        <v>30</v>
      </c>
      <c r="G12" s="437"/>
      <c r="J12" s="8" t="s">
        <v>1184</v>
      </c>
      <c r="K12" s="298">
        <f>B23</f>
        <v>850</v>
      </c>
    </row>
    <row r="13" spans="1:11">
      <c r="A13" s="1196"/>
      <c r="B13" s="436">
        <v>200</v>
      </c>
      <c r="C13" s="8" t="s">
        <v>1182</v>
      </c>
      <c r="F13" s="437">
        <v>102.4</v>
      </c>
      <c r="G13" s="437"/>
      <c r="J13" s="8" t="s">
        <v>1185</v>
      </c>
      <c r="K13" s="298">
        <f>B24</f>
        <v>200</v>
      </c>
    </row>
    <row r="14" spans="1:11">
      <c r="A14" s="438"/>
      <c r="B14" s="436">
        <v>0</v>
      </c>
      <c r="C14" s="8" t="s">
        <v>819</v>
      </c>
      <c r="F14" s="437"/>
      <c r="G14" s="437"/>
      <c r="J14" s="8" t="s">
        <v>1186</v>
      </c>
      <c r="K14" s="298">
        <v>500</v>
      </c>
    </row>
    <row r="15" spans="1:11">
      <c r="A15" s="438"/>
      <c r="B15" s="436"/>
      <c r="D15" s="8" t="s">
        <v>1167</v>
      </c>
      <c r="F15" s="437">
        <v>85.05</v>
      </c>
      <c r="G15" s="437"/>
      <c r="J15" s="8" t="s">
        <v>1195</v>
      </c>
      <c r="K15" s="437">
        <v>500</v>
      </c>
    </row>
    <row r="16" spans="1:11">
      <c r="A16" s="438"/>
      <c r="B16" s="436"/>
      <c r="D16" s="8" t="s">
        <v>1168</v>
      </c>
      <c r="F16" s="437">
        <v>45.45</v>
      </c>
      <c r="G16" s="437"/>
      <c r="J16" s="8" t="s">
        <v>819</v>
      </c>
      <c r="K16" s="298">
        <f>10000-K19</f>
        <v>506.25</v>
      </c>
    </row>
    <row r="17" spans="1:11" s="441" customFormat="1" ht="15.75">
      <c r="A17" s="439" t="s">
        <v>1169</v>
      </c>
      <c r="B17" s="440">
        <f>SUM(B4:B14)</f>
        <v>4443.75</v>
      </c>
      <c r="F17" s="442">
        <f>SUM(F10:F16)</f>
        <v>4436.7999999999993</v>
      </c>
      <c r="G17" s="442"/>
      <c r="J17" s="457"/>
      <c r="K17" s="457"/>
    </row>
    <row r="18" spans="1:11" ht="15.75">
      <c r="A18" s="441"/>
      <c r="F18" s="444"/>
      <c r="G18" s="445"/>
    </row>
    <row r="19" spans="1:11" ht="15.75">
      <c r="A19" s="441"/>
      <c r="G19" s="446"/>
      <c r="K19" s="298">
        <f>SUM(K6:K15)</f>
        <v>9493.75</v>
      </c>
    </row>
    <row r="20" spans="1:11">
      <c r="A20" s="1197" t="s">
        <v>1170</v>
      </c>
      <c r="B20" s="436">
        <v>2000</v>
      </c>
      <c r="C20" s="8" t="s">
        <v>1183</v>
      </c>
      <c r="F20" s="437">
        <v>1673</v>
      </c>
      <c r="G20" s="437"/>
    </row>
    <row r="21" spans="1:11">
      <c r="A21" s="1197"/>
      <c r="B21" s="436">
        <v>50</v>
      </c>
      <c r="C21" s="8" t="s">
        <v>1180</v>
      </c>
      <c r="F21" s="447">
        <v>0</v>
      </c>
    </row>
    <row r="22" spans="1:11">
      <c r="A22" s="1197"/>
      <c r="B22" s="436">
        <v>450</v>
      </c>
      <c r="C22" s="8" t="s">
        <v>1181</v>
      </c>
      <c r="F22" s="448">
        <v>0</v>
      </c>
      <c r="G22" s="414"/>
    </row>
    <row r="23" spans="1:11">
      <c r="A23" s="1197"/>
      <c r="B23" s="436">
        <v>850</v>
      </c>
      <c r="C23" s="8" t="s">
        <v>1184</v>
      </c>
      <c r="F23" s="437">
        <v>310</v>
      </c>
      <c r="G23" s="437"/>
    </row>
    <row r="24" spans="1:11">
      <c r="A24" s="1197"/>
      <c r="B24" s="436">
        <v>200</v>
      </c>
      <c r="C24" s="8" t="s">
        <v>1185</v>
      </c>
      <c r="F24" s="447">
        <v>0</v>
      </c>
      <c r="G24" s="414"/>
    </row>
    <row r="25" spans="1:11">
      <c r="A25" s="1197"/>
      <c r="B25" s="436">
        <v>150</v>
      </c>
      <c r="C25" s="8" t="s">
        <v>1182</v>
      </c>
      <c r="F25" s="447">
        <v>26.67</v>
      </c>
      <c r="G25" s="414"/>
    </row>
    <row r="26" spans="1:11" ht="15.75">
      <c r="A26" s="449"/>
      <c r="B26" s="436">
        <v>0</v>
      </c>
      <c r="C26" s="8" t="s">
        <v>819</v>
      </c>
      <c r="F26" s="448"/>
    </row>
    <row r="27" spans="1:11" ht="15.75">
      <c r="A27" s="449"/>
      <c r="B27" s="436"/>
      <c r="D27" s="8" t="s">
        <v>1171</v>
      </c>
      <c r="E27" s="448"/>
      <c r="F27" s="447">
        <v>250</v>
      </c>
      <c r="G27" s="414"/>
    </row>
    <row r="28" spans="1:11">
      <c r="A28" s="450"/>
      <c r="B28" s="436"/>
      <c r="J28" s="451">
        <f>SUM(E29:E32)</f>
        <v>459.5</v>
      </c>
    </row>
    <row r="29" spans="1:11" ht="15.75">
      <c r="A29" s="449"/>
      <c r="B29" s="436">
        <v>350</v>
      </c>
      <c r="C29" s="8" t="s">
        <v>1186</v>
      </c>
      <c r="D29" s="8" t="s">
        <v>1187</v>
      </c>
      <c r="E29" s="451">
        <v>122.35</v>
      </c>
    </row>
    <row r="30" spans="1:11" ht="15.75">
      <c r="A30" s="449"/>
      <c r="B30" s="440"/>
      <c r="D30" s="8" t="s">
        <v>1187</v>
      </c>
      <c r="E30" s="451">
        <v>62.15</v>
      </c>
    </row>
    <row r="31" spans="1:11">
      <c r="A31" s="450"/>
      <c r="D31" s="8" t="s">
        <v>1172</v>
      </c>
      <c r="E31" s="452">
        <v>224</v>
      </c>
      <c r="G31" s="298"/>
    </row>
    <row r="32" spans="1:11" ht="15.75">
      <c r="A32" s="450"/>
      <c r="D32" s="8" t="s">
        <v>1188</v>
      </c>
      <c r="E32" s="452">
        <v>51</v>
      </c>
      <c r="F32" s="453">
        <f>SUM(E29:E32)</f>
        <v>459.5</v>
      </c>
      <c r="G32" s="414"/>
    </row>
    <row r="33" spans="1:10" ht="15.75">
      <c r="A33" s="450"/>
      <c r="E33" s="452"/>
      <c r="F33" s="453"/>
      <c r="G33" s="414"/>
    </row>
    <row r="34" spans="1:10" ht="15.75">
      <c r="A34" s="450"/>
      <c r="C34" s="8" t="s">
        <v>1189</v>
      </c>
      <c r="D34" s="8" t="s">
        <v>1173</v>
      </c>
      <c r="E34" s="452">
        <v>1259.8900000000001</v>
      </c>
      <c r="F34" s="453"/>
      <c r="G34" s="414"/>
    </row>
    <row r="35" spans="1:10" ht="15.75">
      <c r="A35" s="450"/>
      <c r="D35" s="8" t="s">
        <v>859</v>
      </c>
      <c r="E35" s="452">
        <v>600</v>
      </c>
      <c r="F35" s="453"/>
      <c r="G35" s="414"/>
      <c r="J35" s="452">
        <f>SUM(E34:E37)</f>
        <v>2091.3200000000002</v>
      </c>
    </row>
    <row r="36" spans="1:10" ht="15.75">
      <c r="A36" s="450"/>
      <c r="D36" s="8" t="s">
        <v>1174</v>
      </c>
      <c r="E36" s="452">
        <v>201.43</v>
      </c>
      <c r="F36" s="453"/>
      <c r="G36" s="414"/>
    </row>
    <row r="37" spans="1:10" ht="15.75">
      <c r="A37" s="450"/>
      <c r="D37" s="8" t="s">
        <v>1190</v>
      </c>
      <c r="E37" s="452">
        <v>30</v>
      </c>
      <c r="F37" s="453">
        <f>SUM(E34:E37)</f>
        <v>2091.3200000000002</v>
      </c>
      <c r="G37" s="414"/>
    </row>
    <row r="38" spans="1:10">
      <c r="A38" s="450"/>
      <c r="G38" s="298"/>
    </row>
    <row r="39" spans="1:10" ht="15.75">
      <c r="A39" s="454" t="s">
        <v>1175</v>
      </c>
      <c r="B39" s="440">
        <f>SUM(B20:B29)</f>
        <v>4050</v>
      </c>
      <c r="C39" s="441"/>
      <c r="D39" s="441"/>
      <c r="E39" s="441"/>
      <c r="F39" s="444">
        <f>SUM(F20:F38)</f>
        <v>4810.49</v>
      </c>
      <c r="G39" s="455"/>
    </row>
    <row r="40" spans="1:10">
      <c r="F40" s="414"/>
      <c r="G40" s="414"/>
    </row>
    <row r="41" spans="1:10" s="441" customFormat="1" ht="15.75">
      <c r="A41" s="441" t="s">
        <v>1176</v>
      </c>
      <c r="B41" s="440">
        <f>SUM(B17,B39)</f>
        <v>8493.75</v>
      </c>
      <c r="C41" s="8"/>
      <c r="D41" s="8"/>
      <c r="E41" s="8"/>
      <c r="F41" s="456">
        <f>SUM(F17+F39)</f>
        <v>9247.2899999999991</v>
      </c>
      <c r="G41" s="456"/>
    </row>
  </sheetData>
  <mergeCells count="3">
    <mergeCell ref="A1:K2"/>
    <mergeCell ref="A4:A13"/>
    <mergeCell ref="A20:A25"/>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 sqref="B1:B12"/>
    </sheetView>
  </sheetViews>
  <sheetFormatPr defaultColWidth="8.85546875" defaultRowHeight="15"/>
  <sheetData>
    <row r="1" spans="1:2">
      <c r="A1">
        <v>1</v>
      </c>
      <c r="B1" s="8" t="s">
        <v>604</v>
      </c>
    </row>
    <row r="2" spans="1:2">
      <c r="A2">
        <v>2</v>
      </c>
      <c r="B2" s="8" t="s">
        <v>625</v>
      </c>
    </row>
    <row r="3" spans="1:2">
      <c r="A3">
        <v>3</v>
      </c>
      <c r="B3" s="8" t="s">
        <v>626</v>
      </c>
    </row>
    <row r="4" spans="1:2">
      <c r="A4">
        <v>4</v>
      </c>
      <c r="B4" s="8" t="s">
        <v>627</v>
      </c>
    </row>
    <row r="5" spans="1:2">
      <c r="A5">
        <v>5</v>
      </c>
      <c r="B5" s="8" t="s">
        <v>628</v>
      </c>
    </row>
    <row r="6" spans="1:2">
      <c r="A6">
        <v>6</v>
      </c>
      <c r="B6" s="8" t="s">
        <v>629</v>
      </c>
    </row>
    <row r="7" spans="1:2">
      <c r="A7">
        <v>7</v>
      </c>
      <c r="B7" s="8" t="s">
        <v>630</v>
      </c>
    </row>
    <row r="8" spans="1:2">
      <c r="A8">
        <v>8</v>
      </c>
      <c r="B8" s="8" t="s">
        <v>631</v>
      </c>
    </row>
    <row r="9" spans="1:2">
      <c r="A9">
        <v>9</v>
      </c>
      <c r="B9" s="8" t="s">
        <v>632</v>
      </c>
    </row>
    <row r="10" spans="1:2">
      <c r="A10">
        <v>10</v>
      </c>
      <c r="B10" s="8" t="s">
        <v>633</v>
      </c>
    </row>
    <row r="11" spans="1:2">
      <c r="A11">
        <v>11</v>
      </c>
      <c r="B11" s="8" t="s">
        <v>634</v>
      </c>
    </row>
    <row r="12" spans="1:2">
      <c r="A12">
        <v>12</v>
      </c>
      <c r="B12" s="8" t="s">
        <v>605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L1"/>
  <sheetViews>
    <sheetView workbookViewId="0"/>
  </sheetViews>
  <sheetFormatPr defaultColWidth="8.85546875" defaultRowHeight="15"/>
  <sheetData>
    <row r="1" spans="5:12">
      <c r="E1" t="s">
        <v>84</v>
      </c>
      <c r="F1" t="s">
        <v>84</v>
      </c>
      <c r="L1" t="s">
        <v>83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1"/>
  <sheetViews>
    <sheetView workbookViewId="0"/>
  </sheetViews>
  <sheetFormatPr defaultColWidth="8.85546875" defaultRowHeight="15"/>
  <sheetData>
    <row r="1" spans="1:4">
      <c r="A1">
        <v>1</v>
      </c>
      <c r="B1">
        <v>1000</v>
      </c>
      <c r="C1" t="s">
        <v>92</v>
      </c>
      <c r="D1">
        <v>1</v>
      </c>
    </row>
    <row r="2" spans="1:4">
      <c r="A2">
        <v>1</v>
      </c>
      <c r="B2">
        <v>10000</v>
      </c>
      <c r="C2" t="s">
        <v>93</v>
      </c>
      <c r="D2">
        <v>5</v>
      </c>
    </row>
    <row r="3" spans="1:4">
      <c r="A3">
        <v>1</v>
      </c>
      <c r="B3">
        <v>1001</v>
      </c>
      <c r="C3" t="s">
        <v>94</v>
      </c>
      <c r="D3">
        <v>1</v>
      </c>
    </row>
    <row r="4" spans="1:4">
      <c r="A4">
        <v>1</v>
      </c>
      <c r="B4">
        <v>1002</v>
      </c>
      <c r="C4" t="s">
        <v>95</v>
      </c>
      <c r="D4">
        <v>1</v>
      </c>
    </row>
    <row r="5" spans="1:4">
      <c r="A5">
        <v>1</v>
      </c>
      <c r="B5">
        <v>1003</v>
      </c>
      <c r="C5" t="s">
        <v>96</v>
      </c>
      <c r="D5">
        <v>1</v>
      </c>
    </row>
    <row r="6" spans="1:4">
      <c r="A6">
        <v>1</v>
      </c>
      <c r="B6">
        <v>1025</v>
      </c>
      <c r="C6" t="s">
        <v>97</v>
      </c>
      <c r="D6">
        <v>1</v>
      </c>
    </row>
    <row r="7" spans="1:4">
      <c r="A7">
        <v>1</v>
      </c>
      <c r="B7">
        <v>1026</v>
      </c>
      <c r="C7" t="s">
        <v>98</v>
      </c>
      <c r="D7">
        <v>1</v>
      </c>
    </row>
    <row r="8" spans="1:4">
      <c r="A8">
        <v>1</v>
      </c>
      <c r="B8">
        <v>1027</v>
      </c>
      <c r="C8" t="s">
        <v>99</v>
      </c>
      <c r="D8">
        <v>1</v>
      </c>
    </row>
    <row r="9" spans="1:4">
      <c r="A9">
        <v>1</v>
      </c>
      <c r="B9">
        <v>1030</v>
      </c>
      <c r="C9" t="s">
        <v>100</v>
      </c>
      <c r="D9">
        <v>1</v>
      </c>
    </row>
    <row r="10" spans="1:4">
      <c r="A10">
        <v>1</v>
      </c>
      <c r="B10">
        <v>1031</v>
      </c>
      <c r="C10" t="s">
        <v>101</v>
      </c>
      <c r="D10">
        <v>1</v>
      </c>
    </row>
    <row r="11" spans="1:4">
      <c r="A11">
        <v>1</v>
      </c>
      <c r="B11">
        <v>1032</v>
      </c>
      <c r="C11" t="s">
        <v>102</v>
      </c>
      <c r="D11">
        <v>1</v>
      </c>
    </row>
    <row r="12" spans="1:4">
      <c r="A12">
        <v>1</v>
      </c>
      <c r="B12">
        <v>1040</v>
      </c>
      <c r="C12" t="s">
        <v>103</v>
      </c>
      <c r="D12">
        <v>1</v>
      </c>
    </row>
    <row r="13" spans="1:4">
      <c r="A13">
        <v>1</v>
      </c>
      <c r="B13">
        <v>1050</v>
      </c>
      <c r="C13" t="s">
        <v>104</v>
      </c>
      <c r="D13">
        <v>1</v>
      </c>
    </row>
    <row r="14" spans="1:4">
      <c r="A14">
        <v>1</v>
      </c>
      <c r="B14">
        <v>1075</v>
      </c>
      <c r="C14" t="s">
        <v>105</v>
      </c>
      <c r="D14">
        <v>1</v>
      </c>
    </row>
    <row r="15" spans="1:4">
      <c r="A15">
        <v>1</v>
      </c>
      <c r="B15">
        <v>1076</v>
      </c>
      <c r="C15" t="s">
        <v>106</v>
      </c>
      <c r="D15">
        <v>1</v>
      </c>
    </row>
    <row r="16" spans="1:4">
      <c r="A16">
        <v>1</v>
      </c>
      <c r="B16">
        <v>1077</v>
      </c>
      <c r="C16" t="s">
        <v>107</v>
      </c>
      <c r="D16">
        <v>1</v>
      </c>
    </row>
    <row r="17" spans="1:4">
      <c r="A17">
        <v>1</v>
      </c>
      <c r="B17">
        <v>1080</v>
      </c>
      <c r="C17" t="s">
        <v>108</v>
      </c>
      <c r="D17">
        <v>1</v>
      </c>
    </row>
    <row r="18" spans="1:4">
      <c r="A18">
        <v>1</v>
      </c>
      <c r="B18">
        <v>1082</v>
      </c>
      <c r="C18" t="s">
        <v>607</v>
      </c>
      <c r="D18">
        <v>1</v>
      </c>
    </row>
    <row r="19" spans="1:4">
      <c r="A19">
        <v>1</v>
      </c>
      <c r="B19">
        <v>1085</v>
      </c>
      <c r="C19" t="s">
        <v>109</v>
      </c>
      <c r="D19">
        <v>1</v>
      </c>
    </row>
    <row r="20" spans="1:4">
      <c r="A20">
        <v>1</v>
      </c>
      <c r="B20">
        <v>1086</v>
      </c>
      <c r="C20" t="s">
        <v>110</v>
      </c>
      <c r="D20">
        <v>1</v>
      </c>
    </row>
    <row r="21" spans="1:4">
      <c r="A21">
        <v>1</v>
      </c>
      <c r="B21">
        <v>1090</v>
      </c>
      <c r="C21" t="s">
        <v>111</v>
      </c>
      <c r="D21">
        <v>1</v>
      </c>
    </row>
    <row r="22" spans="1:4">
      <c r="A22">
        <v>1</v>
      </c>
      <c r="B22">
        <v>1091</v>
      </c>
      <c r="C22" t="s">
        <v>112</v>
      </c>
      <c r="D22">
        <v>1</v>
      </c>
    </row>
    <row r="23" spans="1:4">
      <c r="A23">
        <v>1</v>
      </c>
      <c r="B23">
        <v>1092</v>
      </c>
      <c r="C23" t="s">
        <v>113</v>
      </c>
      <c r="D23">
        <v>1</v>
      </c>
    </row>
    <row r="24" spans="1:4">
      <c r="A24">
        <v>1</v>
      </c>
      <c r="B24">
        <v>1093</v>
      </c>
      <c r="C24" t="s">
        <v>114</v>
      </c>
      <c r="D24">
        <v>1</v>
      </c>
    </row>
    <row r="25" spans="1:4">
      <c r="A25">
        <v>1</v>
      </c>
      <c r="B25">
        <v>1094</v>
      </c>
      <c r="C25" t="s">
        <v>115</v>
      </c>
      <c r="D25">
        <v>1</v>
      </c>
    </row>
    <row r="26" spans="1:4">
      <c r="A26">
        <v>1</v>
      </c>
      <c r="B26">
        <v>1095</v>
      </c>
      <c r="C26" t="s">
        <v>116</v>
      </c>
      <c r="D26">
        <v>1</v>
      </c>
    </row>
    <row r="27" spans="1:4">
      <c r="A27">
        <v>1</v>
      </c>
      <c r="B27">
        <v>1096</v>
      </c>
      <c r="C27" t="s">
        <v>117</v>
      </c>
      <c r="D27">
        <v>1</v>
      </c>
    </row>
    <row r="28" spans="1:4">
      <c r="A28">
        <v>1</v>
      </c>
      <c r="B28">
        <v>1097</v>
      </c>
      <c r="C28" t="s">
        <v>118</v>
      </c>
      <c r="D28">
        <v>1</v>
      </c>
    </row>
    <row r="29" spans="1:4">
      <c r="A29">
        <v>1</v>
      </c>
      <c r="B29">
        <v>1100</v>
      </c>
      <c r="C29" t="s">
        <v>119</v>
      </c>
      <c r="D29">
        <v>1</v>
      </c>
    </row>
    <row r="30" spans="1:4">
      <c r="A30">
        <v>1</v>
      </c>
      <c r="B30">
        <v>1101</v>
      </c>
      <c r="C30" t="s">
        <v>120</v>
      </c>
      <c r="D30">
        <v>1</v>
      </c>
    </row>
    <row r="31" spans="1:4">
      <c r="A31">
        <v>1</v>
      </c>
      <c r="B31">
        <v>1102</v>
      </c>
      <c r="C31" t="s">
        <v>121</v>
      </c>
      <c r="D31">
        <v>1</v>
      </c>
    </row>
    <row r="32" spans="1:4">
      <c r="A32">
        <v>1</v>
      </c>
      <c r="B32">
        <v>1103</v>
      </c>
      <c r="C32" t="s">
        <v>122</v>
      </c>
      <c r="D32">
        <v>1</v>
      </c>
    </row>
    <row r="33" spans="1:4">
      <c r="A33">
        <v>1</v>
      </c>
      <c r="B33">
        <v>1104</v>
      </c>
      <c r="C33" t="s">
        <v>123</v>
      </c>
      <c r="D33">
        <v>1</v>
      </c>
    </row>
    <row r="34" spans="1:4">
      <c r="A34">
        <v>1</v>
      </c>
      <c r="B34">
        <v>1105</v>
      </c>
      <c r="C34" t="s">
        <v>124</v>
      </c>
      <c r="D34">
        <v>1</v>
      </c>
    </row>
    <row r="35" spans="1:4">
      <c r="A35">
        <v>1</v>
      </c>
      <c r="B35">
        <v>1106</v>
      </c>
      <c r="C35" t="s">
        <v>125</v>
      </c>
      <c r="D35">
        <v>1</v>
      </c>
    </row>
    <row r="36" spans="1:4">
      <c r="A36">
        <v>1</v>
      </c>
      <c r="B36">
        <v>1107</v>
      </c>
      <c r="C36" t="s">
        <v>126</v>
      </c>
      <c r="D36">
        <v>1</v>
      </c>
    </row>
    <row r="37" spans="1:4">
      <c r="A37">
        <v>1</v>
      </c>
      <c r="B37">
        <v>1108</v>
      </c>
      <c r="C37" t="s">
        <v>127</v>
      </c>
      <c r="D37">
        <v>1</v>
      </c>
    </row>
    <row r="38" spans="1:4">
      <c r="A38">
        <v>1</v>
      </c>
      <c r="B38">
        <v>1109</v>
      </c>
      <c r="C38" t="s">
        <v>128</v>
      </c>
      <c r="D38">
        <v>1</v>
      </c>
    </row>
    <row r="39" spans="1:4">
      <c r="A39">
        <v>1</v>
      </c>
      <c r="B39">
        <v>1110</v>
      </c>
      <c r="C39" t="s">
        <v>129</v>
      </c>
      <c r="D39">
        <v>1</v>
      </c>
    </row>
    <row r="40" spans="1:4">
      <c r="A40">
        <v>1</v>
      </c>
      <c r="B40">
        <v>1111</v>
      </c>
      <c r="C40" t="s">
        <v>130</v>
      </c>
      <c r="D40">
        <v>1</v>
      </c>
    </row>
    <row r="41" spans="1:4">
      <c r="A41">
        <v>1</v>
      </c>
      <c r="B41">
        <v>1150</v>
      </c>
      <c r="C41" t="s">
        <v>131</v>
      </c>
      <c r="D41">
        <v>1</v>
      </c>
    </row>
    <row r="42" spans="1:4">
      <c r="A42">
        <v>1</v>
      </c>
      <c r="B42">
        <v>1200</v>
      </c>
      <c r="C42" t="s">
        <v>132</v>
      </c>
      <c r="D42">
        <v>1</v>
      </c>
    </row>
    <row r="43" spans="1:4">
      <c r="A43">
        <v>1</v>
      </c>
      <c r="B43">
        <v>1201</v>
      </c>
      <c r="C43" t="s">
        <v>133</v>
      </c>
      <c r="D43">
        <v>1</v>
      </c>
    </row>
    <row r="44" spans="1:4">
      <c r="A44">
        <v>1</v>
      </c>
      <c r="B44">
        <v>1202</v>
      </c>
      <c r="C44" t="s">
        <v>134</v>
      </c>
      <c r="D44">
        <v>1</v>
      </c>
    </row>
    <row r="45" spans="1:4">
      <c r="A45">
        <v>1</v>
      </c>
      <c r="B45">
        <v>1203</v>
      </c>
      <c r="C45" t="s">
        <v>135</v>
      </c>
      <c r="D45">
        <v>1</v>
      </c>
    </row>
    <row r="46" spans="1:4">
      <c r="A46">
        <v>1</v>
      </c>
      <c r="B46">
        <v>1205</v>
      </c>
      <c r="C46" t="s">
        <v>136</v>
      </c>
      <c r="D46">
        <v>1</v>
      </c>
    </row>
    <row r="47" spans="1:4">
      <c r="A47">
        <v>1</v>
      </c>
      <c r="B47">
        <v>1210</v>
      </c>
      <c r="C47" t="s">
        <v>137</v>
      </c>
      <c r="D47">
        <v>1</v>
      </c>
    </row>
    <row r="48" spans="1:4">
      <c r="A48">
        <v>1</v>
      </c>
      <c r="B48">
        <v>1215</v>
      </c>
      <c r="C48" t="s">
        <v>138</v>
      </c>
      <c r="D48">
        <v>1</v>
      </c>
    </row>
    <row r="49" spans="1:4">
      <c r="A49">
        <v>1</v>
      </c>
      <c r="B49">
        <v>1216</v>
      </c>
      <c r="C49" t="s">
        <v>139</v>
      </c>
      <c r="D49">
        <v>1</v>
      </c>
    </row>
    <row r="50" spans="1:4">
      <c r="A50">
        <v>1</v>
      </c>
      <c r="B50">
        <v>1217</v>
      </c>
      <c r="C50" t="s">
        <v>590</v>
      </c>
      <c r="D50">
        <v>1</v>
      </c>
    </row>
    <row r="51" spans="1:4">
      <c r="A51">
        <v>1</v>
      </c>
      <c r="B51">
        <v>1220</v>
      </c>
      <c r="C51" t="s">
        <v>140</v>
      </c>
      <c r="D51">
        <v>1</v>
      </c>
    </row>
    <row r="52" spans="1:4">
      <c r="A52">
        <v>1</v>
      </c>
      <c r="B52">
        <v>1225</v>
      </c>
      <c r="C52" t="s">
        <v>141</v>
      </c>
      <c r="D52">
        <v>1</v>
      </c>
    </row>
    <row r="53" spans="1:4">
      <c r="A53">
        <v>1</v>
      </c>
      <c r="B53">
        <v>1250</v>
      </c>
      <c r="C53" t="s">
        <v>142</v>
      </c>
      <c r="D53">
        <v>1</v>
      </c>
    </row>
    <row r="54" spans="1:4">
      <c r="A54">
        <v>1</v>
      </c>
      <c r="B54">
        <v>1300</v>
      </c>
      <c r="C54" t="s">
        <v>143</v>
      </c>
      <c r="D54">
        <v>1</v>
      </c>
    </row>
    <row r="55" spans="1:4">
      <c r="A55">
        <v>1</v>
      </c>
      <c r="B55">
        <v>1350</v>
      </c>
      <c r="C55" t="s">
        <v>144</v>
      </c>
      <c r="D55">
        <v>1</v>
      </c>
    </row>
    <row r="56" spans="1:4">
      <c r="A56">
        <v>1</v>
      </c>
      <c r="B56">
        <v>1355</v>
      </c>
      <c r="C56" t="s">
        <v>145</v>
      </c>
      <c r="D56">
        <v>1</v>
      </c>
    </row>
    <row r="57" spans="1:4">
      <c r="A57">
        <v>1</v>
      </c>
      <c r="B57">
        <v>1400</v>
      </c>
      <c r="C57" t="s">
        <v>146</v>
      </c>
      <c r="D57">
        <v>1</v>
      </c>
    </row>
    <row r="58" spans="1:4">
      <c r="A58">
        <v>1</v>
      </c>
      <c r="B58">
        <v>1405</v>
      </c>
      <c r="C58" t="s">
        <v>147</v>
      </c>
      <c r="D58">
        <v>1</v>
      </c>
    </row>
    <row r="59" spans="1:4">
      <c r="A59">
        <v>1</v>
      </c>
      <c r="B59">
        <v>1410</v>
      </c>
      <c r="C59" t="s">
        <v>148</v>
      </c>
      <c r="D59">
        <v>1</v>
      </c>
    </row>
    <row r="60" spans="1:4">
      <c r="A60">
        <v>1</v>
      </c>
      <c r="B60">
        <v>1415</v>
      </c>
      <c r="C60" t="s">
        <v>149</v>
      </c>
      <c r="D60">
        <v>1</v>
      </c>
    </row>
    <row r="61" spans="1:4">
      <c r="A61">
        <v>1</v>
      </c>
      <c r="B61">
        <v>1420</v>
      </c>
      <c r="C61" t="s">
        <v>150</v>
      </c>
      <c r="D61">
        <v>1</v>
      </c>
    </row>
    <row r="62" spans="1:4">
      <c r="A62">
        <v>1</v>
      </c>
      <c r="B62">
        <v>1425</v>
      </c>
      <c r="C62" t="s">
        <v>151</v>
      </c>
      <c r="D62">
        <v>1</v>
      </c>
    </row>
    <row r="63" spans="1:4">
      <c r="A63">
        <v>1</v>
      </c>
      <c r="B63">
        <v>1430</v>
      </c>
      <c r="C63" t="s">
        <v>152</v>
      </c>
      <c r="D63">
        <v>1</v>
      </c>
    </row>
    <row r="64" spans="1:4">
      <c r="A64">
        <v>1</v>
      </c>
      <c r="B64">
        <v>1435</v>
      </c>
      <c r="C64" t="s">
        <v>153</v>
      </c>
      <c r="D64">
        <v>1</v>
      </c>
    </row>
    <row r="65" spans="1:4">
      <c r="A65">
        <v>1</v>
      </c>
      <c r="B65">
        <v>1440</v>
      </c>
      <c r="C65" t="s">
        <v>154</v>
      </c>
      <c r="D65">
        <v>1</v>
      </c>
    </row>
    <row r="66" spans="1:4">
      <c r="A66">
        <v>1</v>
      </c>
      <c r="B66">
        <v>1445</v>
      </c>
      <c r="C66" t="s">
        <v>155</v>
      </c>
      <c r="D66">
        <v>1</v>
      </c>
    </row>
    <row r="67" spans="1:4">
      <c r="A67">
        <v>1</v>
      </c>
      <c r="B67">
        <v>1446</v>
      </c>
      <c r="C67" t="s">
        <v>156</v>
      </c>
      <c r="D67">
        <v>1</v>
      </c>
    </row>
    <row r="68" spans="1:4">
      <c r="A68">
        <v>1</v>
      </c>
      <c r="B68">
        <v>1447</v>
      </c>
      <c r="C68" t="s">
        <v>157</v>
      </c>
      <c r="D68">
        <v>1</v>
      </c>
    </row>
    <row r="69" spans="1:4">
      <c r="A69">
        <v>1</v>
      </c>
      <c r="B69">
        <v>1448</v>
      </c>
      <c r="C69" t="s">
        <v>591</v>
      </c>
      <c r="D69">
        <v>1</v>
      </c>
    </row>
    <row r="70" spans="1:4">
      <c r="A70">
        <v>1</v>
      </c>
      <c r="B70">
        <v>1449</v>
      </c>
      <c r="C70" t="s">
        <v>592</v>
      </c>
      <c r="D70">
        <v>1</v>
      </c>
    </row>
    <row r="71" spans="1:4">
      <c r="A71">
        <v>1</v>
      </c>
      <c r="B71">
        <v>1450</v>
      </c>
      <c r="C71" t="s">
        <v>158</v>
      </c>
      <c r="D71">
        <v>1</v>
      </c>
    </row>
    <row r="72" spans="1:4">
      <c r="A72">
        <v>1</v>
      </c>
      <c r="B72">
        <v>1455</v>
      </c>
      <c r="C72" t="s">
        <v>159</v>
      </c>
      <c r="D72">
        <v>1</v>
      </c>
    </row>
    <row r="73" spans="1:4">
      <c r="A73">
        <v>1</v>
      </c>
      <c r="B73">
        <v>1460</v>
      </c>
      <c r="C73" t="s">
        <v>160</v>
      </c>
      <c r="D73">
        <v>1</v>
      </c>
    </row>
    <row r="74" spans="1:4">
      <c r="A74">
        <v>1</v>
      </c>
      <c r="B74">
        <v>1465</v>
      </c>
      <c r="C74" t="s">
        <v>161</v>
      </c>
      <c r="D74">
        <v>1</v>
      </c>
    </row>
    <row r="75" spans="1:4">
      <c r="A75">
        <v>1</v>
      </c>
      <c r="B75">
        <v>1470</v>
      </c>
      <c r="C75" t="s">
        <v>162</v>
      </c>
      <c r="D75">
        <v>1</v>
      </c>
    </row>
    <row r="76" spans="1:4">
      <c r="A76">
        <v>1</v>
      </c>
      <c r="B76">
        <v>1475</v>
      </c>
      <c r="C76" t="s">
        <v>163</v>
      </c>
      <c r="D76">
        <v>1</v>
      </c>
    </row>
    <row r="77" spans="1:4">
      <c r="A77">
        <v>1</v>
      </c>
      <c r="B77">
        <v>1480</v>
      </c>
      <c r="C77" t="s">
        <v>636</v>
      </c>
      <c r="D77">
        <v>1</v>
      </c>
    </row>
    <row r="78" spans="1:4">
      <c r="A78">
        <v>1</v>
      </c>
      <c r="B78">
        <v>2025</v>
      </c>
      <c r="C78" t="s">
        <v>164</v>
      </c>
      <c r="D78">
        <v>2</v>
      </c>
    </row>
    <row r="79" spans="1:4">
      <c r="A79">
        <v>1</v>
      </c>
      <c r="B79">
        <v>2026</v>
      </c>
      <c r="C79" t="s">
        <v>165</v>
      </c>
      <c r="D79">
        <v>1</v>
      </c>
    </row>
    <row r="80" spans="1:4">
      <c r="A80">
        <v>1</v>
      </c>
      <c r="B80">
        <v>2040</v>
      </c>
      <c r="C80" t="s">
        <v>593</v>
      </c>
      <c r="D80">
        <v>2</v>
      </c>
    </row>
    <row r="81" spans="1:4">
      <c r="A81">
        <v>1</v>
      </c>
      <c r="B81">
        <v>2050</v>
      </c>
      <c r="C81" t="s">
        <v>166</v>
      </c>
      <c r="D81">
        <v>2</v>
      </c>
    </row>
    <row r="82" spans="1:4">
      <c r="A82">
        <v>1</v>
      </c>
      <c r="B82">
        <v>2051</v>
      </c>
      <c r="C82" t="s">
        <v>167</v>
      </c>
      <c r="D82">
        <v>1</v>
      </c>
    </row>
    <row r="83" spans="1:4">
      <c r="A83">
        <v>1</v>
      </c>
      <c r="B83">
        <v>2100</v>
      </c>
      <c r="C83" t="s">
        <v>168</v>
      </c>
      <c r="D83">
        <v>2</v>
      </c>
    </row>
    <row r="84" spans="1:4">
      <c r="A84">
        <v>1</v>
      </c>
      <c r="B84">
        <v>2101</v>
      </c>
      <c r="C84" t="s">
        <v>169</v>
      </c>
      <c r="D84">
        <v>2</v>
      </c>
    </row>
    <row r="85" spans="1:4">
      <c r="A85">
        <v>1</v>
      </c>
      <c r="B85">
        <v>2102</v>
      </c>
      <c r="C85" t="s">
        <v>639</v>
      </c>
      <c r="D85">
        <v>2</v>
      </c>
    </row>
    <row r="86" spans="1:4">
      <c r="A86">
        <v>1</v>
      </c>
      <c r="B86">
        <v>2103</v>
      </c>
      <c r="C86" t="s">
        <v>170</v>
      </c>
      <c r="D86">
        <v>2</v>
      </c>
    </row>
    <row r="87" spans="1:4">
      <c r="A87">
        <v>1</v>
      </c>
      <c r="B87">
        <v>2104</v>
      </c>
      <c r="C87" t="s">
        <v>608</v>
      </c>
      <c r="D87">
        <v>2</v>
      </c>
    </row>
    <row r="88" spans="1:4">
      <c r="A88">
        <v>1</v>
      </c>
      <c r="B88">
        <v>2105</v>
      </c>
      <c r="C88" t="s">
        <v>171</v>
      </c>
      <c r="D88">
        <v>2</v>
      </c>
    </row>
    <row r="89" spans="1:4">
      <c r="A89">
        <v>1</v>
      </c>
      <c r="B89">
        <v>2106</v>
      </c>
      <c r="C89" t="s">
        <v>172</v>
      </c>
      <c r="D89">
        <v>2</v>
      </c>
    </row>
    <row r="90" spans="1:4">
      <c r="A90">
        <v>1</v>
      </c>
      <c r="B90">
        <v>2107</v>
      </c>
      <c r="C90" t="s">
        <v>173</v>
      </c>
      <c r="D90">
        <v>2</v>
      </c>
    </row>
    <row r="91" spans="1:4">
      <c r="A91">
        <v>1</v>
      </c>
      <c r="B91">
        <v>2108</v>
      </c>
      <c r="C91" t="s">
        <v>174</v>
      </c>
      <c r="D91">
        <v>2</v>
      </c>
    </row>
    <row r="92" spans="1:4">
      <c r="A92">
        <v>1</v>
      </c>
      <c r="B92">
        <v>2109</v>
      </c>
      <c r="C92" t="s">
        <v>175</v>
      </c>
      <c r="D92">
        <v>2</v>
      </c>
    </row>
    <row r="93" spans="1:4">
      <c r="A93">
        <v>1</v>
      </c>
      <c r="B93">
        <v>2110</v>
      </c>
      <c r="C93" t="s">
        <v>612</v>
      </c>
      <c r="D93">
        <v>2</v>
      </c>
    </row>
    <row r="94" spans="1:4">
      <c r="A94">
        <v>1</v>
      </c>
      <c r="B94">
        <v>2115</v>
      </c>
      <c r="C94" t="s">
        <v>176</v>
      </c>
      <c r="D94">
        <v>2</v>
      </c>
    </row>
    <row r="95" spans="1:4">
      <c r="A95">
        <v>1</v>
      </c>
      <c r="B95">
        <v>2116</v>
      </c>
      <c r="C95" t="s">
        <v>177</v>
      </c>
      <c r="D95">
        <v>2</v>
      </c>
    </row>
    <row r="96" spans="1:4">
      <c r="A96">
        <v>1</v>
      </c>
      <c r="B96">
        <v>2117</v>
      </c>
      <c r="C96" t="s">
        <v>178</v>
      </c>
      <c r="D96">
        <v>2</v>
      </c>
    </row>
    <row r="97" spans="1:4">
      <c r="A97">
        <v>1</v>
      </c>
      <c r="B97">
        <v>2120</v>
      </c>
      <c r="C97" t="s">
        <v>179</v>
      </c>
      <c r="D97">
        <v>2</v>
      </c>
    </row>
    <row r="98" spans="1:4">
      <c r="A98">
        <v>1</v>
      </c>
      <c r="B98">
        <v>2125</v>
      </c>
      <c r="C98" t="s">
        <v>180</v>
      </c>
      <c r="D98">
        <v>2</v>
      </c>
    </row>
    <row r="99" spans="1:4">
      <c r="A99">
        <v>1</v>
      </c>
      <c r="B99">
        <v>2126</v>
      </c>
      <c r="C99" t="s">
        <v>181</v>
      </c>
      <c r="D99">
        <v>2</v>
      </c>
    </row>
    <row r="100" spans="1:4">
      <c r="A100">
        <v>1</v>
      </c>
      <c r="B100">
        <v>2150</v>
      </c>
      <c r="C100" t="s">
        <v>182</v>
      </c>
      <c r="D100">
        <v>2</v>
      </c>
    </row>
    <row r="101" spans="1:4">
      <c r="A101">
        <v>1</v>
      </c>
      <c r="B101">
        <v>2151</v>
      </c>
      <c r="C101" t="s">
        <v>183</v>
      </c>
      <c r="D101">
        <v>2</v>
      </c>
    </row>
    <row r="102" spans="1:4">
      <c r="A102">
        <v>1</v>
      </c>
      <c r="B102">
        <v>2152</v>
      </c>
      <c r="C102" t="s">
        <v>184</v>
      </c>
      <c r="D102">
        <v>2</v>
      </c>
    </row>
    <row r="103" spans="1:4">
      <c r="A103">
        <v>1</v>
      </c>
      <c r="B103">
        <v>2160</v>
      </c>
      <c r="C103" t="s">
        <v>185</v>
      </c>
      <c r="D103">
        <v>2</v>
      </c>
    </row>
    <row r="104" spans="1:4">
      <c r="A104">
        <v>1</v>
      </c>
      <c r="B104">
        <v>2165</v>
      </c>
      <c r="C104" t="s">
        <v>186</v>
      </c>
      <c r="D104">
        <v>2</v>
      </c>
    </row>
    <row r="105" spans="1:4">
      <c r="A105">
        <v>1</v>
      </c>
      <c r="B105">
        <v>2170</v>
      </c>
      <c r="C105" t="s">
        <v>187</v>
      </c>
      <c r="D105">
        <v>2</v>
      </c>
    </row>
    <row r="106" spans="1:4">
      <c r="A106">
        <v>1</v>
      </c>
      <c r="B106">
        <v>2175</v>
      </c>
      <c r="C106" t="s">
        <v>188</v>
      </c>
      <c r="D106">
        <v>2</v>
      </c>
    </row>
    <row r="107" spans="1:4">
      <c r="A107">
        <v>1</v>
      </c>
      <c r="B107">
        <v>2176</v>
      </c>
      <c r="C107" t="s">
        <v>189</v>
      </c>
      <c r="D107">
        <v>2</v>
      </c>
    </row>
    <row r="108" spans="1:4">
      <c r="A108">
        <v>1</v>
      </c>
      <c r="B108">
        <v>2180</v>
      </c>
      <c r="C108" t="s">
        <v>190</v>
      </c>
      <c r="D108">
        <v>2</v>
      </c>
    </row>
    <row r="109" spans="1:4">
      <c r="A109">
        <v>1</v>
      </c>
      <c r="B109">
        <v>2185</v>
      </c>
      <c r="C109" t="s">
        <v>191</v>
      </c>
      <c r="D109">
        <v>2</v>
      </c>
    </row>
    <row r="110" spans="1:4">
      <c r="A110">
        <v>1</v>
      </c>
      <c r="B110">
        <v>2200</v>
      </c>
      <c r="C110" t="s">
        <v>192</v>
      </c>
      <c r="D110">
        <v>2</v>
      </c>
    </row>
    <row r="111" spans="1:4">
      <c r="A111">
        <v>1</v>
      </c>
      <c r="B111">
        <v>2210</v>
      </c>
      <c r="C111" t="s">
        <v>193</v>
      </c>
      <c r="D111">
        <v>2</v>
      </c>
    </row>
    <row r="112" spans="1:4">
      <c r="A112">
        <v>1</v>
      </c>
      <c r="B112">
        <v>2220</v>
      </c>
      <c r="C112" t="s">
        <v>194</v>
      </c>
      <c r="D112">
        <v>2</v>
      </c>
    </row>
    <row r="113" spans="1:4">
      <c r="A113">
        <v>1</v>
      </c>
      <c r="B113">
        <v>2230</v>
      </c>
      <c r="C113" t="s">
        <v>195</v>
      </c>
      <c r="D113">
        <v>2</v>
      </c>
    </row>
    <row r="114" spans="1:4">
      <c r="A114">
        <v>1</v>
      </c>
      <c r="B114">
        <v>2400</v>
      </c>
      <c r="C114" t="s">
        <v>637</v>
      </c>
      <c r="D114">
        <v>2</v>
      </c>
    </row>
    <row r="115" spans="1:4">
      <c r="A115">
        <v>1</v>
      </c>
      <c r="B115">
        <v>2501</v>
      </c>
      <c r="C115" t="s">
        <v>196</v>
      </c>
      <c r="D115">
        <v>1</v>
      </c>
    </row>
    <row r="116" spans="1:4">
      <c r="A116">
        <v>1</v>
      </c>
      <c r="B116">
        <v>2502</v>
      </c>
      <c r="C116" t="s">
        <v>197</v>
      </c>
      <c r="D116">
        <v>1</v>
      </c>
    </row>
    <row r="117" spans="1:4">
      <c r="A117">
        <v>1</v>
      </c>
      <c r="B117">
        <v>2503</v>
      </c>
      <c r="C117" t="s">
        <v>198</v>
      </c>
      <c r="D117">
        <v>1</v>
      </c>
    </row>
    <row r="118" spans="1:4">
      <c r="A118">
        <v>1</v>
      </c>
      <c r="B118">
        <v>2999</v>
      </c>
      <c r="C118" t="s">
        <v>199</v>
      </c>
      <c r="D118">
        <v>2</v>
      </c>
    </row>
    <row r="119" spans="1:4">
      <c r="A119">
        <v>1</v>
      </c>
      <c r="B119">
        <v>3000</v>
      </c>
      <c r="C119" t="s">
        <v>200</v>
      </c>
      <c r="D119">
        <v>3</v>
      </c>
    </row>
    <row r="120" spans="1:4">
      <c r="A120">
        <v>1</v>
      </c>
      <c r="B120">
        <v>3001</v>
      </c>
      <c r="C120" t="s">
        <v>201</v>
      </c>
      <c r="D120">
        <v>3</v>
      </c>
    </row>
    <row r="121" spans="1:4">
      <c r="A121">
        <v>1</v>
      </c>
      <c r="B121">
        <v>3003</v>
      </c>
      <c r="C121" t="s">
        <v>202</v>
      </c>
      <c r="D121">
        <v>3</v>
      </c>
    </row>
    <row r="122" spans="1:4">
      <c r="A122">
        <v>1</v>
      </c>
      <c r="B122">
        <v>3005</v>
      </c>
      <c r="C122" t="s">
        <v>203</v>
      </c>
      <c r="D122">
        <v>3</v>
      </c>
    </row>
    <row r="123" spans="1:4">
      <c r="A123">
        <v>1</v>
      </c>
      <c r="B123">
        <v>3051</v>
      </c>
      <c r="C123" t="s">
        <v>204</v>
      </c>
      <c r="D123">
        <v>5</v>
      </c>
    </row>
    <row r="124" spans="1:4">
      <c r="A124">
        <v>1</v>
      </c>
      <c r="B124">
        <v>3052</v>
      </c>
      <c r="C124" t="s">
        <v>205</v>
      </c>
      <c r="D124">
        <v>5</v>
      </c>
    </row>
    <row r="125" spans="1:4">
      <c r="A125">
        <v>1</v>
      </c>
      <c r="B125">
        <v>4000</v>
      </c>
      <c r="C125" t="s">
        <v>206</v>
      </c>
      <c r="D125">
        <v>4</v>
      </c>
    </row>
    <row r="126" spans="1:4">
      <c r="A126">
        <v>1</v>
      </c>
      <c r="B126">
        <v>4001</v>
      </c>
      <c r="C126" t="s">
        <v>207</v>
      </c>
      <c r="D126">
        <v>4</v>
      </c>
    </row>
    <row r="127" spans="1:4">
      <c r="A127">
        <v>1</v>
      </c>
      <c r="B127">
        <v>4002</v>
      </c>
      <c r="C127" t="s">
        <v>204</v>
      </c>
      <c r="D127">
        <v>4</v>
      </c>
    </row>
    <row r="128" spans="1:4">
      <c r="A128">
        <v>1</v>
      </c>
      <c r="B128">
        <v>4003</v>
      </c>
      <c r="C128" t="s">
        <v>208</v>
      </c>
      <c r="D128">
        <v>4</v>
      </c>
    </row>
    <row r="129" spans="1:4">
      <c r="A129">
        <v>1</v>
      </c>
      <c r="B129">
        <v>4004</v>
      </c>
      <c r="C129" t="s">
        <v>209</v>
      </c>
      <c r="D129">
        <v>4</v>
      </c>
    </row>
    <row r="130" spans="1:4">
      <c r="A130">
        <v>1</v>
      </c>
      <c r="B130">
        <v>4005</v>
      </c>
      <c r="C130" t="s">
        <v>210</v>
      </c>
      <c r="D130">
        <v>4</v>
      </c>
    </row>
    <row r="131" spans="1:4">
      <c r="A131">
        <v>1</v>
      </c>
      <c r="B131">
        <v>4006</v>
      </c>
      <c r="C131" t="s">
        <v>211</v>
      </c>
      <c r="D131">
        <v>4</v>
      </c>
    </row>
    <row r="132" spans="1:4">
      <c r="A132">
        <v>1</v>
      </c>
      <c r="B132">
        <v>4007</v>
      </c>
      <c r="C132" t="s">
        <v>212</v>
      </c>
      <c r="D132">
        <v>4</v>
      </c>
    </row>
    <row r="133" spans="1:4">
      <c r="A133">
        <v>1</v>
      </c>
      <c r="B133">
        <v>4008</v>
      </c>
      <c r="C133" t="s">
        <v>213</v>
      </c>
      <c r="D133">
        <v>4</v>
      </c>
    </row>
    <row r="134" spans="1:4">
      <c r="A134">
        <v>1</v>
      </c>
      <c r="B134">
        <v>4009</v>
      </c>
      <c r="C134" t="s">
        <v>214</v>
      </c>
      <c r="D134">
        <v>4</v>
      </c>
    </row>
    <row r="135" spans="1:4">
      <c r="A135">
        <v>1</v>
      </c>
      <c r="B135">
        <v>4010</v>
      </c>
      <c r="C135" t="s">
        <v>215</v>
      </c>
      <c r="D135">
        <v>4</v>
      </c>
    </row>
    <row r="136" spans="1:4">
      <c r="A136">
        <v>1</v>
      </c>
      <c r="B136">
        <v>4015</v>
      </c>
      <c r="C136" t="s">
        <v>216</v>
      </c>
      <c r="D136">
        <v>4</v>
      </c>
    </row>
    <row r="137" spans="1:4">
      <c r="A137">
        <v>1</v>
      </c>
      <c r="B137">
        <v>4020</v>
      </c>
      <c r="C137" t="s">
        <v>217</v>
      </c>
      <c r="D137">
        <v>4</v>
      </c>
    </row>
    <row r="138" spans="1:4">
      <c r="A138">
        <v>1</v>
      </c>
      <c r="B138">
        <v>4021</v>
      </c>
      <c r="C138" t="s">
        <v>218</v>
      </c>
      <c r="D138">
        <v>4</v>
      </c>
    </row>
    <row r="139" spans="1:4">
      <c r="A139">
        <v>1</v>
      </c>
      <c r="B139">
        <v>4022</v>
      </c>
      <c r="C139" t="s">
        <v>219</v>
      </c>
      <c r="D139">
        <v>4</v>
      </c>
    </row>
    <row r="140" spans="1:4">
      <c r="A140">
        <v>1</v>
      </c>
      <c r="B140">
        <v>4023</v>
      </c>
      <c r="C140" t="s">
        <v>220</v>
      </c>
      <c r="D140">
        <v>4</v>
      </c>
    </row>
    <row r="141" spans="1:4">
      <c r="A141">
        <v>1</v>
      </c>
      <c r="B141">
        <v>4025</v>
      </c>
      <c r="C141" t="s">
        <v>221</v>
      </c>
      <c r="D141">
        <v>4</v>
      </c>
    </row>
    <row r="142" spans="1:4">
      <c r="A142">
        <v>1</v>
      </c>
      <c r="B142">
        <v>4026</v>
      </c>
      <c r="D142">
        <v>4</v>
      </c>
    </row>
    <row r="143" spans="1:4">
      <c r="A143">
        <v>1</v>
      </c>
      <c r="B143">
        <v>4027</v>
      </c>
      <c r="C143" t="s">
        <v>618</v>
      </c>
      <c r="D143">
        <v>4</v>
      </c>
    </row>
    <row r="144" spans="1:4">
      <c r="A144">
        <v>1</v>
      </c>
      <c r="B144">
        <v>4028</v>
      </c>
      <c r="C144" t="s">
        <v>624</v>
      </c>
      <c r="D144">
        <v>4</v>
      </c>
    </row>
    <row r="145" spans="1:4">
      <c r="A145">
        <v>1</v>
      </c>
      <c r="B145">
        <v>4030</v>
      </c>
      <c r="C145" t="s">
        <v>222</v>
      </c>
      <c r="D145">
        <v>4</v>
      </c>
    </row>
    <row r="146" spans="1:4">
      <c r="A146">
        <v>1</v>
      </c>
      <c r="B146">
        <v>4031</v>
      </c>
      <c r="C146" t="s">
        <v>223</v>
      </c>
      <c r="D146">
        <v>4</v>
      </c>
    </row>
    <row r="147" spans="1:4">
      <c r="A147">
        <v>1</v>
      </c>
      <c r="B147">
        <v>4032</v>
      </c>
      <c r="C147" t="s">
        <v>224</v>
      </c>
      <c r="D147">
        <v>4</v>
      </c>
    </row>
    <row r="148" spans="1:4">
      <c r="A148">
        <v>1</v>
      </c>
      <c r="B148">
        <v>4033</v>
      </c>
      <c r="C148" t="s">
        <v>225</v>
      </c>
      <c r="D148">
        <v>4</v>
      </c>
    </row>
    <row r="149" spans="1:4">
      <c r="A149">
        <v>1</v>
      </c>
      <c r="B149">
        <v>4035</v>
      </c>
      <c r="C149" t="s">
        <v>226</v>
      </c>
      <c r="D149">
        <v>4</v>
      </c>
    </row>
    <row r="150" spans="1:4">
      <c r="A150">
        <v>1</v>
      </c>
      <c r="B150">
        <v>4040</v>
      </c>
      <c r="C150" t="s">
        <v>227</v>
      </c>
      <c r="D150">
        <v>4</v>
      </c>
    </row>
    <row r="151" spans="1:4">
      <c r="A151">
        <v>1</v>
      </c>
      <c r="B151">
        <v>4041</v>
      </c>
      <c r="C151" t="s">
        <v>228</v>
      </c>
      <c r="D151">
        <v>4</v>
      </c>
    </row>
    <row r="152" spans="1:4">
      <c r="A152">
        <v>1</v>
      </c>
      <c r="B152">
        <v>4045</v>
      </c>
      <c r="C152" t="s">
        <v>229</v>
      </c>
      <c r="D152">
        <v>4</v>
      </c>
    </row>
    <row r="153" spans="1:4">
      <c r="A153">
        <v>1</v>
      </c>
      <c r="B153">
        <v>4046</v>
      </c>
      <c r="C153" t="s">
        <v>230</v>
      </c>
      <c r="D153">
        <v>4</v>
      </c>
    </row>
    <row r="154" spans="1:4">
      <c r="A154">
        <v>1</v>
      </c>
      <c r="B154">
        <v>4050</v>
      </c>
      <c r="C154" t="s">
        <v>231</v>
      </c>
      <c r="D154">
        <v>4</v>
      </c>
    </row>
    <row r="155" spans="1:4">
      <c r="A155">
        <v>1</v>
      </c>
      <c r="B155">
        <v>4051</v>
      </c>
      <c r="C155" t="s">
        <v>232</v>
      </c>
      <c r="D155">
        <v>4</v>
      </c>
    </row>
    <row r="156" spans="1:4">
      <c r="A156">
        <v>1</v>
      </c>
      <c r="B156">
        <v>4052</v>
      </c>
      <c r="C156" t="s">
        <v>233</v>
      </c>
      <c r="D156">
        <v>4</v>
      </c>
    </row>
    <row r="157" spans="1:4">
      <c r="A157">
        <v>1</v>
      </c>
      <c r="B157">
        <v>4055</v>
      </c>
      <c r="C157" t="s">
        <v>234</v>
      </c>
      <c r="D157">
        <v>4</v>
      </c>
    </row>
    <row r="158" spans="1:4">
      <c r="A158">
        <v>1</v>
      </c>
      <c r="B158">
        <v>4060</v>
      </c>
      <c r="C158" t="s">
        <v>235</v>
      </c>
      <c r="D158">
        <v>4</v>
      </c>
    </row>
    <row r="159" spans="1:4">
      <c r="A159">
        <v>1</v>
      </c>
      <c r="B159">
        <v>4065</v>
      </c>
      <c r="C159" t="s">
        <v>236</v>
      </c>
      <c r="D159">
        <v>4</v>
      </c>
    </row>
    <row r="160" spans="1:4">
      <c r="A160">
        <v>1</v>
      </c>
      <c r="B160">
        <v>4070</v>
      </c>
      <c r="C160" t="s">
        <v>237</v>
      </c>
      <c r="D160">
        <v>4</v>
      </c>
    </row>
    <row r="161" spans="1:4">
      <c r="A161">
        <v>1</v>
      </c>
      <c r="B161">
        <v>4080</v>
      </c>
      <c r="C161" t="s">
        <v>238</v>
      </c>
      <c r="D161">
        <v>4</v>
      </c>
    </row>
    <row r="162" spans="1:4">
      <c r="A162">
        <v>1</v>
      </c>
      <c r="B162">
        <v>4090</v>
      </c>
      <c r="C162" t="s">
        <v>239</v>
      </c>
      <c r="D162">
        <v>4</v>
      </c>
    </row>
    <row r="163" spans="1:4">
      <c r="A163">
        <v>1</v>
      </c>
      <c r="B163">
        <v>4091</v>
      </c>
      <c r="C163" t="s">
        <v>619</v>
      </c>
      <c r="D163">
        <v>4</v>
      </c>
    </row>
    <row r="164" spans="1:4">
      <c r="A164">
        <v>1</v>
      </c>
      <c r="B164">
        <v>4500</v>
      </c>
      <c r="C164" t="s">
        <v>240</v>
      </c>
      <c r="D164">
        <v>4</v>
      </c>
    </row>
    <row r="165" spans="1:4">
      <c r="A165">
        <v>1</v>
      </c>
      <c r="B165">
        <v>4980</v>
      </c>
      <c r="C165" t="s">
        <v>241</v>
      </c>
      <c r="D165">
        <v>4</v>
      </c>
    </row>
    <row r="166" spans="1:4">
      <c r="A166">
        <v>1</v>
      </c>
      <c r="B166">
        <v>4981</v>
      </c>
      <c r="C166" t="s">
        <v>242</v>
      </c>
      <c r="D166">
        <v>4</v>
      </c>
    </row>
    <row r="167" spans="1:4">
      <c r="A167">
        <v>1</v>
      </c>
      <c r="B167">
        <v>4985</v>
      </c>
      <c r="C167" t="s">
        <v>243</v>
      </c>
      <c r="D167">
        <v>4</v>
      </c>
    </row>
    <row r="168" spans="1:4">
      <c r="A168">
        <v>1</v>
      </c>
      <c r="B168">
        <v>4986</v>
      </c>
      <c r="C168" t="s">
        <v>244</v>
      </c>
      <c r="D168">
        <v>4</v>
      </c>
    </row>
    <row r="169" spans="1:4">
      <c r="A169">
        <v>1</v>
      </c>
      <c r="B169">
        <v>4999</v>
      </c>
      <c r="C169" t="s">
        <v>245</v>
      </c>
      <c r="D169">
        <v>4</v>
      </c>
    </row>
    <row r="170" spans="1:4">
      <c r="A170">
        <v>1</v>
      </c>
      <c r="B170">
        <v>5000</v>
      </c>
      <c r="D170">
        <v>4</v>
      </c>
    </row>
    <row r="171" spans="1:4">
      <c r="A171">
        <v>1</v>
      </c>
      <c r="B171">
        <v>5001</v>
      </c>
      <c r="C171" t="s">
        <v>246</v>
      </c>
      <c r="D171">
        <v>5</v>
      </c>
    </row>
    <row r="172" spans="1:4">
      <c r="A172">
        <v>1</v>
      </c>
      <c r="B172">
        <v>5002</v>
      </c>
      <c r="C172" t="s">
        <v>247</v>
      </c>
      <c r="D172">
        <v>5</v>
      </c>
    </row>
    <row r="173" spans="1:4">
      <c r="A173">
        <v>1</v>
      </c>
      <c r="B173">
        <v>5003</v>
      </c>
      <c r="C173" t="s">
        <v>248</v>
      </c>
      <c r="D173">
        <v>5</v>
      </c>
    </row>
    <row r="174" spans="1:4">
      <c r="A174">
        <v>1</v>
      </c>
      <c r="B174">
        <v>5004</v>
      </c>
      <c r="C174" t="s">
        <v>248</v>
      </c>
      <c r="D174">
        <v>5</v>
      </c>
    </row>
    <row r="175" spans="1:4">
      <c r="A175">
        <v>1</v>
      </c>
      <c r="B175">
        <v>5005</v>
      </c>
      <c r="C175" t="s">
        <v>248</v>
      </c>
      <c r="D175">
        <v>5</v>
      </c>
    </row>
    <row r="176" spans="1:4">
      <c r="A176">
        <v>1</v>
      </c>
      <c r="B176">
        <v>5006</v>
      </c>
      <c r="C176" t="s">
        <v>249</v>
      </c>
      <c r="D176">
        <v>5</v>
      </c>
    </row>
    <row r="177" spans="1:4">
      <c r="A177">
        <v>1</v>
      </c>
      <c r="B177">
        <v>5010</v>
      </c>
      <c r="C177" t="s">
        <v>250</v>
      </c>
      <c r="D177">
        <v>5</v>
      </c>
    </row>
    <row r="178" spans="1:4">
      <c r="A178">
        <v>1</v>
      </c>
      <c r="B178">
        <v>5011</v>
      </c>
      <c r="C178" t="s">
        <v>251</v>
      </c>
      <c r="D178">
        <v>5</v>
      </c>
    </row>
    <row r="179" spans="1:4">
      <c r="A179">
        <v>1</v>
      </c>
      <c r="B179">
        <v>5012</v>
      </c>
      <c r="C179" t="s">
        <v>252</v>
      </c>
      <c r="D179">
        <v>5</v>
      </c>
    </row>
    <row r="180" spans="1:4">
      <c r="A180">
        <v>1</v>
      </c>
      <c r="B180">
        <v>5013</v>
      </c>
      <c r="C180" t="s">
        <v>253</v>
      </c>
      <c r="D180">
        <v>5</v>
      </c>
    </row>
    <row r="181" spans="1:4">
      <c r="A181">
        <v>1</v>
      </c>
      <c r="B181">
        <v>5014</v>
      </c>
      <c r="C181" t="s">
        <v>254</v>
      </c>
      <c r="D181">
        <v>5</v>
      </c>
    </row>
    <row r="182" spans="1:4">
      <c r="A182">
        <v>1</v>
      </c>
      <c r="B182">
        <v>5015</v>
      </c>
      <c r="C182" t="s">
        <v>255</v>
      </c>
      <c r="D182">
        <v>5</v>
      </c>
    </row>
    <row r="183" spans="1:4">
      <c r="A183">
        <v>1</v>
      </c>
      <c r="B183">
        <v>5016</v>
      </c>
      <c r="C183" t="s">
        <v>255</v>
      </c>
      <c r="D183">
        <v>5</v>
      </c>
    </row>
    <row r="184" spans="1:4">
      <c r="A184">
        <v>1</v>
      </c>
      <c r="B184">
        <v>5017</v>
      </c>
      <c r="C184" t="s">
        <v>256</v>
      </c>
      <c r="D184">
        <v>5</v>
      </c>
    </row>
    <row r="185" spans="1:4">
      <c r="A185">
        <v>1</v>
      </c>
      <c r="B185">
        <v>5018</v>
      </c>
      <c r="C185" t="s">
        <v>255</v>
      </c>
      <c r="D185">
        <v>5</v>
      </c>
    </row>
    <row r="186" spans="1:4">
      <c r="A186">
        <v>1</v>
      </c>
      <c r="B186">
        <v>5019</v>
      </c>
      <c r="C186" t="s">
        <v>255</v>
      </c>
      <c r="D186">
        <v>5</v>
      </c>
    </row>
    <row r="187" spans="1:4">
      <c r="A187">
        <v>1</v>
      </c>
      <c r="B187">
        <v>5020</v>
      </c>
      <c r="C187" t="s">
        <v>257</v>
      </c>
      <c r="D187">
        <v>5</v>
      </c>
    </row>
    <row r="188" spans="1:4">
      <c r="A188">
        <v>1</v>
      </c>
      <c r="B188">
        <v>5021</v>
      </c>
      <c r="C188" t="s">
        <v>258</v>
      </c>
      <c r="D188">
        <v>5</v>
      </c>
    </row>
    <row r="189" spans="1:4">
      <c r="A189">
        <v>1</v>
      </c>
      <c r="B189">
        <v>5022</v>
      </c>
      <c r="C189" t="s">
        <v>259</v>
      </c>
      <c r="D189">
        <v>5</v>
      </c>
    </row>
    <row r="190" spans="1:4">
      <c r="A190">
        <v>1</v>
      </c>
      <c r="B190">
        <v>5023</v>
      </c>
      <c r="C190" t="s">
        <v>260</v>
      </c>
      <c r="D190">
        <v>5</v>
      </c>
    </row>
    <row r="191" spans="1:4">
      <c r="A191">
        <v>1</v>
      </c>
      <c r="B191">
        <v>5024</v>
      </c>
      <c r="C191" t="s">
        <v>261</v>
      </c>
      <c r="D191">
        <v>5</v>
      </c>
    </row>
    <row r="192" spans="1:4">
      <c r="A192">
        <v>1</v>
      </c>
      <c r="B192">
        <v>5025</v>
      </c>
      <c r="C192" t="s">
        <v>262</v>
      </c>
      <c r="D192">
        <v>5</v>
      </c>
    </row>
    <row r="193" spans="1:4">
      <c r="A193">
        <v>1</v>
      </c>
      <c r="B193">
        <v>5100</v>
      </c>
      <c r="C193" t="s">
        <v>263</v>
      </c>
      <c r="D193">
        <v>5</v>
      </c>
    </row>
    <row r="194" spans="1:4">
      <c r="A194">
        <v>1</v>
      </c>
      <c r="B194">
        <v>5101</v>
      </c>
      <c r="C194" t="s">
        <v>264</v>
      </c>
      <c r="D194">
        <v>5</v>
      </c>
    </row>
    <row r="195" spans="1:4">
      <c r="A195">
        <v>1</v>
      </c>
      <c r="B195">
        <v>5105</v>
      </c>
      <c r="C195" t="s">
        <v>265</v>
      </c>
      <c r="D195">
        <v>5</v>
      </c>
    </row>
    <row r="196" spans="1:4">
      <c r="A196">
        <v>1</v>
      </c>
      <c r="B196">
        <v>5106</v>
      </c>
      <c r="C196" t="s">
        <v>266</v>
      </c>
      <c r="D196">
        <v>5</v>
      </c>
    </row>
    <row r="197" spans="1:4">
      <c r="A197">
        <v>1</v>
      </c>
      <c r="B197">
        <v>5110</v>
      </c>
      <c r="C197" t="s">
        <v>267</v>
      </c>
      <c r="D197">
        <v>5</v>
      </c>
    </row>
    <row r="198" spans="1:4">
      <c r="A198">
        <v>1</v>
      </c>
      <c r="B198">
        <v>5111</v>
      </c>
      <c r="C198" t="s">
        <v>268</v>
      </c>
      <c r="D198">
        <v>5</v>
      </c>
    </row>
    <row r="199" spans="1:4">
      <c r="A199">
        <v>1</v>
      </c>
      <c r="B199">
        <v>5115</v>
      </c>
      <c r="C199" t="s">
        <v>269</v>
      </c>
      <c r="D199">
        <v>5</v>
      </c>
    </row>
    <row r="200" spans="1:4">
      <c r="A200">
        <v>1</v>
      </c>
      <c r="B200">
        <v>5117</v>
      </c>
      <c r="C200" t="s">
        <v>270</v>
      </c>
      <c r="D200">
        <v>5</v>
      </c>
    </row>
    <row r="201" spans="1:4">
      <c r="A201">
        <v>1</v>
      </c>
      <c r="B201">
        <v>5118</v>
      </c>
      <c r="C201" t="s">
        <v>620</v>
      </c>
      <c r="D201">
        <v>5</v>
      </c>
    </row>
    <row r="202" spans="1:4">
      <c r="A202">
        <v>1</v>
      </c>
      <c r="B202">
        <v>5120</v>
      </c>
      <c r="C202" t="s">
        <v>271</v>
      </c>
      <c r="D202">
        <v>5</v>
      </c>
    </row>
    <row r="203" spans="1:4">
      <c r="A203">
        <v>1</v>
      </c>
      <c r="B203">
        <v>5200</v>
      </c>
      <c r="C203" t="s">
        <v>272</v>
      </c>
      <c r="D203">
        <v>5</v>
      </c>
    </row>
    <row r="204" spans="1:4">
      <c r="A204">
        <v>1</v>
      </c>
      <c r="B204">
        <v>5201</v>
      </c>
      <c r="C204" t="s">
        <v>273</v>
      </c>
      <c r="D204">
        <v>5</v>
      </c>
    </row>
    <row r="205" spans="1:4">
      <c r="A205">
        <v>1</v>
      </c>
      <c r="B205">
        <v>5202</v>
      </c>
      <c r="C205" t="s">
        <v>274</v>
      </c>
      <c r="D205">
        <v>5</v>
      </c>
    </row>
    <row r="206" spans="1:4">
      <c r="A206">
        <v>1</v>
      </c>
      <c r="B206">
        <v>5205</v>
      </c>
      <c r="C206" t="s">
        <v>275</v>
      </c>
      <c r="D206">
        <v>5</v>
      </c>
    </row>
    <row r="207" spans="1:4">
      <c r="A207">
        <v>1</v>
      </c>
      <c r="B207">
        <v>5210</v>
      </c>
      <c r="C207" t="s">
        <v>276</v>
      </c>
      <c r="D207">
        <v>5</v>
      </c>
    </row>
    <row r="208" spans="1:4">
      <c r="A208">
        <v>1</v>
      </c>
      <c r="B208">
        <v>5211</v>
      </c>
      <c r="C208" t="s">
        <v>204</v>
      </c>
      <c r="D208">
        <v>5</v>
      </c>
    </row>
    <row r="209" spans="1:4">
      <c r="A209">
        <v>1</v>
      </c>
      <c r="B209">
        <v>5212</v>
      </c>
      <c r="C209" t="s">
        <v>277</v>
      </c>
      <c r="D209">
        <v>5</v>
      </c>
    </row>
    <row r="210" spans="1:4">
      <c r="A210">
        <v>1</v>
      </c>
      <c r="B210">
        <v>5213</v>
      </c>
      <c r="C210" t="s">
        <v>204</v>
      </c>
      <c r="D210">
        <v>5</v>
      </c>
    </row>
    <row r="211" spans="1:4">
      <c r="A211">
        <v>1</v>
      </c>
      <c r="B211">
        <v>5215</v>
      </c>
      <c r="C211" t="s">
        <v>278</v>
      </c>
      <c r="D211">
        <v>5</v>
      </c>
    </row>
    <row r="212" spans="1:4">
      <c r="A212">
        <v>1</v>
      </c>
      <c r="B212">
        <v>5216</v>
      </c>
      <c r="C212" t="s">
        <v>279</v>
      </c>
      <c r="D212">
        <v>5</v>
      </c>
    </row>
    <row r="213" spans="1:4">
      <c r="A213">
        <v>1</v>
      </c>
      <c r="B213">
        <v>5217</v>
      </c>
      <c r="C213" t="s">
        <v>280</v>
      </c>
      <c r="D213">
        <v>5</v>
      </c>
    </row>
    <row r="214" spans="1:4">
      <c r="A214">
        <v>1</v>
      </c>
      <c r="B214">
        <v>5218</v>
      </c>
      <c r="C214" t="s">
        <v>281</v>
      </c>
      <c r="D214">
        <v>5</v>
      </c>
    </row>
    <row r="215" spans="1:4">
      <c r="A215">
        <v>1</v>
      </c>
      <c r="B215">
        <v>5219</v>
      </c>
      <c r="C215" t="s">
        <v>600</v>
      </c>
      <c r="D215">
        <v>5</v>
      </c>
    </row>
    <row r="216" spans="1:4">
      <c r="A216">
        <v>1</v>
      </c>
      <c r="B216">
        <v>5220</v>
      </c>
      <c r="C216" t="s">
        <v>282</v>
      </c>
      <c r="D216">
        <v>5</v>
      </c>
    </row>
    <row r="217" spans="1:4">
      <c r="A217">
        <v>1</v>
      </c>
      <c r="B217">
        <v>5230</v>
      </c>
      <c r="C217" t="s">
        <v>283</v>
      </c>
      <c r="D217">
        <v>5</v>
      </c>
    </row>
    <row r="218" spans="1:4">
      <c r="A218">
        <v>1</v>
      </c>
      <c r="B218">
        <v>5300</v>
      </c>
      <c r="C218" t="s">
        <v>284</v>
      </c>
      <c r="D218">
        <v>5</v>
      </c>
    </row>
    <row r="219" spans="1:4">
      <c r="A219">
        <v>1</v>
      </c>
      <c r="B219">
        <v>5305</v>
      </c>
      <c r="C219" t="s">
        <v>285</v>
      </c>
      <c r="D219">
        <v>5</v>
      </c>
    </row>
    <row r="220" spans="1:4">
      <c r="A220">
        <v>1</v>
      </c>
      <c r="B220">
        <v>5306</v>
      </c>
      <c r="C220" t="s">
        <v>286</v>
      </c>
      <c r="D220">
        <v>5</v>
      </c>
    </row>
    <row r="221" spans="1:4">
      <c r="A221">
        <v>1</v>
      </c>
      <c r="B221">
        <v>5307</v>
      </c>
      <c r="C221" t="s">
        <v>285</v>
      </c>
      <c r="D221">
        <v>5</v>
      </c>
    </row>
    <row r="222" spans="1:4">
      <c r="A222">
        <v>1</v>
      </c>
      <c r="B222">
        <v>5308</v>
      </c>
      <c r="C222" t="s">
        <v>285</v>
      </c>
      <c r="D222">
        <v>5</v>
      </c>
    </row>
    <row r="223" spans="1:4">
      <c r="A223">
        <v>1</v>
      </c>
      <c r="B223">
        <v>5310</v>
      </c>
      <c r="C223" t="s">
        <v>287</v>
      </c>
      <c r="D223">
        <v>5</v>
      </c>
    </row>
    <row r="224" spans="1:4">
      <c r="A224">
        <v>1</v>
      </c>
      <c r="B224">
        <v>5315</v>
      </c>
      <c r="C224" t="s">
        <v>288</v>
      </c>
      <c r="D224">
        <v>5</v>
      </c>
    </row>
    <row r="225" spans="1:4">
      <c r="A225">
        <v>1</v>
      </c>
      <c r="B225">
        <v>5320</v>
      </c>
      <c r="C225" t="s">
        <v>289</v>
      </c>
      <c r="D225">
        <v>5</v>
      </c>
    </row>
    <row r="226" spans="1:4">
      <c r="A226">
        <v>1</v>
      </c>
      <c r="B226">
        <v>5400</v>
      </c>
      <c r="C226" t="s">
        <v>290</v>
      </c>
      <c r="D226">
        <v>5</v>
      </c>
    </row>
    <row r="227" spans="1:4">
      <c r="A227">
        <v>1</v>
      </c>
      <c r="B227">
        <v>5401</v>
      </c>
      <c r="C227" t="s">
        <v>291</v>
      </c>
      <c r="D227">
        <v>5</v>
      </c>
    </row>
    <row r="228" spans="1:4">
      <c r="A228">
        <v>1</v>
      </c>
      <c r="B228">
        <v>5402</v>
      </c>
      <c r="C228" t="s">
        <v>292</v>
      </c>
      <c r="D228">
        <v>5</v>
      </c>
    </row>
    <row r="229" spans="1:4">
      <c r="A229">
        <v>1</v>
      </c>
      <c r="B229">
        <v>5403</v>
      </c>
      <c r="C229" t="s">
        <v>293</v>
      </c>
      <c r="D229">
        <v>5</v>
      </c>
    </row>
    <row r="230" spans="1:4">
      <c r="A230">
        <v>1</v>
      </c>
      <c r="B230">
        <v>5404</v>
      </c>
      <c r="C230" t="s">
        <v>293</v>
      </c>
      <c r="D230">
        <v>5</v>
      </c>
    </row>
    <row r="231" spans="1:4">
      <c r="A231">
        <v>1</v>
      </c>
      <c r="B231">
        <v>5405</v>
      </c>
      <c r="C231" t="s">
        <v>294</v>
      </c>
      <c r="D231">
        <v>5</v>
      </c>
    </row>
    <row r="232" spans="1:4">
      <c r="A232">
        <v>1</v>
      </c>
      <c r="B232">
        <v>5406</v>
      </c>
      <c r="C232" t="s">
        <v>295</v>
      </c>
      <c r="D232">
        <v>5</v>
      </c>
    </row>
    <row r="233" spans="1:4">
      <c r="A233">
        <v>1</v>
      </c>
      <c r="B233">
        <v>5407</v>
      </c>
      <c r="C233" t="s">
        <v>296</v>
      </c>
      <c r="D233">
        <v>5</v>
      </c>
    </row>
    <row r="234" spans="1:4">
      <c r="A234">
        <v>1</v>
      </c>
      <c r="B234">
        <v>5408</v>
      </c>
      <c r="C234" t="s">
        <v>297</v>
      </c>
      <c r="D234">
        <v>5</v>
      </c>
    </row>
    <row r="235" spans="1:4">
      <c r="A235">
        <v>1</v>
      </c>
      <c r="B235">
        <v>5409</v>
      </c>
      <c r="C235" t="s">
        <v>589</v>
      </c>
      <c r="D235">
        <v>5</v>
      </c>
    </row>
    <row r="236" spans="1:4">
      <c r="A236">
        <v>1</v>
      </c>
      <c r="B236">
        <v>5410</v>
      </c>
      <c r="C236" t="s">
        <v>298</v>
      </c>
      <c r="D236">
        <v>5</v>
      </c>
    </row>
    <row r="237" spans="1:4">
      <c r="A237">
        <v>1</v>
      </c>
      <c r="B237">
        <v>5411</v>
      </c>
      <c r="C237" t="s">
        <v>299</v>
      </c>
      <c r="D237">
        <v>5</v>
      </c>
    </row>
    <row r="238" spans="1:4">
      <c r="A238">
        <v>1</v>
      </c>
      <c r="B238">
        <v>5412</v>
      </c>
      <c r="C238" t="s">
        <v>300</v>
      </c>
      <c r="D238">
        <v>5</v>
      </c>
    </row>
    <row r="239" spans="1:4">
      <c r="A239">
        <v>1</v>
      </c>
      <c r="B239">
        <v>5413</v>
      </c>
      <c r="C239" t="s">
        <v>301</v>
      </c>
      <c r="D239">
        <v>5</v>
      </c>
    </row>
    <row r="240" spans="1:4">
      <c r="A240">
        <v>1</v>
      </c>
      <c r="B240">
        <v>5415</v>
      </c>
      <c r="C240" t="s">
        <v>302</v>
      </c>
      <c r="D240">
        <v>5</v>
      </c>
    </row>
    <row r="241" spans="1:4">
      <c r="A241">
        <v>1</v>
      </c>
      <c r="B241">
        <v>5416</v>
      </c>
      <c r="C241" t="s">
        <v>303</v>
      </c>
      <c r="D241">
        <v>5</v>
      </c>
    </row>
    <row r="242" spans="1:4">
      <c r="A242">
        <v>1</v>
      </c>
      <c r="B242">
        <v>5417</v>
      </c>
      <c r="C242" t="s">
        <v>304</v>
      </c>
      <c r="D242">
        <v>5</v>
      </c>
    </row>
    <row r="243" spans="1:4">
      <c r="A243">
        <v>1</v>
      </c>
      <c r="B243">
        <v>5418</v>
      </c>
      <c r="C243" t="s">
        <v>305</v>
      </c>
      <c r="D243">
        <v>5</v>
      </c>
    </row>
    <row r="244" spans="1:4">
      <c r="A244">
        <v>1</v>
      </c>
      <c r="B244">
        <v>5419</v>
      </c>
      <c r="C244" t="s">
        <v>306</v>
      </c>
      <c r="D244">
        <v>5</v>
      </c>
    </row>
    <row r="245" spans="1:4">
      <c r="A245">
        <v>1</v>
      </c>
      <c r="B245">
        <v>5420</v>
      </c>
      <c r="C245" t="s">
        <v>307</v>
      </c>
      <c r="D245">
        <v>5</v>
      </c>
    </row>
    <row r="246" spans="1:4">
      <c r="A246">
        <v>1</v>
      </c>
      <c r="B246">
        <v>5421</v>
      </c>
      <c r="C246" t="s">
        <v>308</v>
      </c>
      <c r="D246">
        <v>5</v>
      </c>
    </row>
    <row r="247" spans="1:4">
      <c r="A247">
        <v>1</v>
      </c>
      <c r="B247">
        <v>5422</v>
      </c>
      <c r="C247" t="s">
        <v>309</v>
      </c>
      <c r="D247">
        <v>5</v>
      </c>
    </row>
    <row r="248" spans="1:4">
      <c r="A248">
        <v>1</v>
      </c>
      <c r="B248">
        <v>5423</v>
      </c>
      <c r="C248" t="s">
        <v>310</v>
      </c>
      <c r="D248">
        <v>5</v>
      </c>
    </row>
    <row r="249" spans="1:4">
      <c r="A249">
        <v>1</v>
      </c>
      <c r="B249">
        <v>5425</v>
      </c>
      <c r="C249" t="s">
        <v>311</v>
      </c>
      <c r="D249">
        <v>5</v>
      </c>
    </row>
    <row r="250" spans="1:4">
      <c r="A250">
        <v>1</v>
      </c>
      <c r="B250">
        <v>5430</v>
      </c>
      <c r="C250" t="s">
        <v>312</v>
      </c>
      <c r="D250">
        <v>5</v>
      </c>
    </row>
    <row r="251" spans="1:4">
      <c r="A251">
        <v>1</v>
      </c>
      <c r="B251">
        <v>5435</v>
      </c>
      <c r="C251" t="s">
        <v>313</v>
      </c>
      <c r="D251">
        <v>5</v>
      </c>
    </row>
    <row r="252" spans="1:4">
      <c r="A252">
        <v>1</v>
      </c>
      <c r="B252">
        <v>5440</v>
      </c>
      <c r="C252" t="s">
        <v>314</v>
      </c>
      <c r="D252">
        <v>5</v>
      </c>
    </row>
    <row r="253" spans="1:4">
      <c r="A253">
        <v>1</v>
      </c>
      <c r="B253">
        <v>5445</v>
      </c>
      <c r="C253" t="s">
        <v>315</v>
      </c>
      <c r="D253">
        <v>5</v>
      </c>
    </row>
    <row r="254" spans="1:4">
      <c r="A254">
        <v>1</v>
      </c>
      <c r="B254">
        <v>5450</v>
      </c>
      <c r="C254" t="s">
        <v>316</v>
      </c>
      <c r="D254">
        <v>5</v>
      </c>
    </row>
    <row r="255" spans="1:4">
      <c r="A255">
        <v>1</v>
      </c>
      <c r="B255">
        <v>5455</v>
      </c>
      <c r="C255" t="s">
        <v>317</v>
      </c>
      <c r="D255">
        <v>5</v>
      </c>
    </row>
    <row r="256" spans="1:4">
      <c r="A256">
        <v>1</v>
      </c>
      <c r="B256">
        <v>5460</v>
      </c>
      <c r="C256" t="s">
        <v>318</v>
      </c>
      <c r="D256">
        <v>5</v>
      </c>
    </row>
    <row r="257" spans="1:4">
      <c r="A257">
        <v>1</v>
      </c>
      <c r="B257">
        <v>5461</v>
      </c>
      <c r="C257" t="s">
        <v>319</v>
      </c>
      <c r="D257">
        <v>5</v>
      </c>
    </row>
    <row r="258" spans="1:4">
      <c r="A258">
        <v>1</v>
      </c>
      <c r="B258">
        <v>5462</v>
      </c>
      <c r="C258" t="s">
        <v>595</v>
      </c>
      <c r="D258">
        <v>5</v>
      </c>
    </row>
    <row r="259" spans="1:4">
      <c r="A259">
        <v>1</v>
      </c>
      <c r="B259">
        <v>5463</v>
      </c>
      <c r="C259" t="s">
        <v>594</v>
      </c>
      <c r="D259">
        <v>5</v>
      </c>
    </row>
    <row r="260" spans="1:4">
      <c r="A260">
        <v>1</v>
      </c>
      <c r="B260">
        <v>5464</v>
      </c>
      <c r="C260" t="s">
        <v>320</v>
      </c>
      <c r="D260">
        <v>5</v>
      </c>
    </row>
    <row r="261" spans="1:4">
      <c r="A261">
        <v>1</v>
      </c>
      <c r="B261">
        <v>5465</v>
      </c>
      <c r="C261" t="s">
        <v>321</v>
      </c>
      <c r="D261">
        <v>5</v>
      </c>
    </row>
    <row r="262" spans="1:4">
      <c r="A262">
        <v>1</v>
      </c>
      <c r="B262">
        <v>5470</v>
      </c>
      <c r="C262" t="s">
        <v>322</v>
      </c>
      <c r="D262">
        <v>5</v>
      </c>
    </row>
    <row r="263" spans="1:4">
      <c r="A263">
        <v>1</v>
      </c>
      <c r="B263">
        <v>5480</v>
      </c>
      <c r="C263" t="s">
        <v>621</v>
      </c>
      <c r="D263">
        <v>5</v>
      </c>
    </row>
    <row r="264" spans="1:4">
      <c r="A264">
        <v>1</v>
      </c>
      <c r="B264">
        <v>5500</v>
      </c>
      <c r="C264" t="s">
        <v>323</v>
      </c>
      <c r="D264">
        <v>5</v>
      </c>
    </row>
    <row r="265" spans="1:4">
      <c r="A265">
        <v>1</v>
      </c>
      <c r="B265">
        <v>5505</v>
      </c>
      <c r="C265" t="s">
        <v>324</v>
      </c>
      <c r="D265">
        <v>5</v>
      </c>
    </row>
    <row r="266" spans="1:4">
      <c r="A266">
        <v>1</v>
      </c>
      <c r="B266">
        <v>5600</v>
      </c>
      <c r="C266" t="s">
        <v>325</v>
      </c>
      <c r="D266">
        <v>5</v>
      </c>
    </row>
    <row r="267" spans="1:4">
      <c r="A267">
        <v>1</v>
      </c>
      <c r="B267">
        <v>5601</v>
      </c>
      <c r="C267" t="s">
        <v>326</v>
      </c>
      <c r="D267">
        <v>5</v>
      </c>
    </row>
    <row r="268" spans="1:4">
      <c r="A268">
        <v>1</v>
      </c>
      <c r="B268">
        <v>5602</v>
      </c>
      <c r="C268" t="s">
        <v>204</v>
      </c>
      <c r="D268">
        <v>5</v>
      </c>
    </row>
    <row r="269" spans="1:4">
      <c r="A269">
        <v>1</v>
      </c>
      <c r="B269">
        <v>5603</v>
      </c>
      <c r="C269" t="s">
        <v>204</v>
      </c>
      <c r="D269">
        <v>5</v>
      </c>
    </row>
    <row r="270" spans="1:4">
      <c r="A270">
        <v>1</v>
      </c>
      <c r="B270">
        <v>5800</v>
      </c>
      <c r="C270" t="s">
        <v>327</v>
      </c>
      <c r="D270">
        <v>5</v>
      </c>
    </row>
    <row r="271" spans="1:4">
      <c r="A271">
        <v>1</v>
      </c>
      <c r="B271">
        <v>5801</v>
      </c>
      <c r="C271" t="s">
        <v>328</v>
      </c>
      <c r="D271">
        <v>5</v>
      </c>
    </row>
    <row r="272" spans="1:4">
      <c r="A272">
        <v>1</v>
      </c>
      <c r="B272">
        <v>5802</v>
      </c>
      <c r="C272" t="s">
        <v>204</v>
      </c>
      <c r="D272">
        <v>5</v>
      </c>
    </row>
    <row r="273" spans="1:4">
      <c r="A273">
        <v>1</v>
      </c>
      <c r="B273">
        <v>5803</v>
      </c>
      <c r="C273" t="s">
        <v>204</v>
      </c>
      <c r="D273">
        <v>5</v>
      </c>
    </row>
    <row r="274" spans="1:4">
      <c r="A274">
        <v>1</v>
      </c>
      <c r="B274">
        <v>5804</v>
      </c>
      <c r="C274" t="s">
        <v>204</v>
      </c>
      <c r="D274">
        <v>5</v>
      </c>
    </row>
    <row r="275" spans="1:4">
      <c r="A275">
        <v>1</v>
      </c>
      <c r="B275">
        <v>5805</v>
      </c>
      <c r="C275" t="s">
        <v>204</v>
      </c>
      <c r="D275">
        <v>5</v>
      </c>
    </row>
    <row r="276" spans="1:4">
      <c r="A276">
        <v>1</v>
      </c>
      <c r="B276">
        <v>5810</v>
      </c>
      <c r="C276" t="s">
        <v>204</v>
      </c>
      <c r="D276">
        <v>5</v>
      </c>
    </row>
    <row r="277" spans="1:4">
      <c r="A277">
        <v>1</v>
      </c>
      <c r="B277">
        <v>5815</v>
      </c>
      <c r="C277" t="s">
        <v>204</v>
      </c>
      <c r="D277">
        <v>5</v>
      </c>
    </row>
    <row r="278" spans="1:4">
      <c r="A278">
        <v>1</v>
      </c>
      <c r="B278">
        <v>5818</v>
      </c>
      <c r="C278" t="s">
        <v>329</v>
      </c>
      <c r="D278">
        <v>5</v>
      </c>
    </row>
    <row r="279" spans="1:4">
      <c r="A279">
        <v>1</v>
      </c>
      <c r="B279">
        <v>5819</v>
      </c>
      <c r="C279" t="s">
        <v>330</v>
      </c>
      <c r="D279">
        <v>5</v>
      </c>
    </row>
    <row r="280" spans="1:4">
      <c r="A280">
        <v>1</v>
      </c>
      <c r="B280">
        <v>5820</v>
      </c>
      <c r="C280" t="s">
        <v>331</v>
      </c>
      <c r="D280">
        <v>5</v>
      </c>
    </row>
    <row r="281" spans="1:4">
      <c r="A281">
        <v>1</v>
      </c>
      <c r="B281">
        <v>5821</v>
      </c>
      <c r="C281" t="s">
        <v>332</v>
      </c>
      <c r="D281">
        <v>5</v>
      </c>
    </row>
    <row r="282" spans="1:4">
      <c r="A282">
        <v>1</v>
      </c>
      <c r="B282">
        <v>5822</v>
      </c>
      <c r="C282" t="s">
        <v>333</v>
      </c>
      <c r="D282">
        <v>5</v>
      </c>
    </row>
    <row r="283" spans="1:4">
      <c r="A283">
        <v>1</v>
      </c>
      <c r="B283">
        <v>5900</v>
      </c>
      <c r="C283" t="s">
        <v>204</v>
      </c>
      <c r="D283">
        <v>5</v>
      </c>
    </row>
    <row r="284" spans="1:4">
      <c r="A284">
        <v>1</v>
      </c>
      <c r="B284">
        <v>5905</v>
      </c>
      <c r="C284" t="s">
        <v>334</v>
      </c>
      <c r="D284">
        <v>5</v>
      </c>
    </row>
    <row r="285" spans="1:4">
      <c r="A285">
        <v>1</v>
      </c>
      <c r="B285">
        <v>5910</v>
      </c>
      <c r="C285" t="s">
        <v>335</v>
      </c>
      <c r="D285">
        <v>5</v>
      </c>
    </row>
    <row r="286" spans="1:4">
      <c r="A286">
        <v>1</v>
      </c>
      <c r="B286">
        <v>5915</v>
      </c>
      <c r="C286" t="s">
        <v>336</v>
      </c>
      <c r="D286">
        <v>5</v>
      </c>
    </row>
    <row r="287" spans="1:4">
      <c r="A287">
        <v>1</v>
      </c>
      <c r="B287">
        <v>5950</v>
      </c>
      <c r="C287" t="s">
        <v>337</v>
      </c>
      <c r="D287">
        <v>5</v>
      </c>
    </row>
    <row r="288" spans="1:4">
      <c r="A288">
        <v>1</v>
      </c>
      <c r="B288">
        <v>5960</v>
      </c>
      <c r="C288" t="s">
        <v>204</v>
      </c>
      <c r="D288">
        <v>5</v>
      </c>
    </row>
    <row r="289" spans="1:4">
      <c r="A289">
        <v>1</v>
      </c>
      <c r="B289">
        <v>5980</v>
      </c>
      <c r="C289" t="s">
        <v>338</v>
      </c>
      <c r="D289">
        <v>5</v>
      </c>
    </row>
    <row r="290" spans="1:4">
      <c r="A290">
        <v>1</v>
      </c>
      <c r="B290">
        <v>6000</v>
      </c>
      <c r="C290" t="s">
        <v>339</v>
      </c>
      <c r="D290">
        <v>5</v>
      </c>
    </row>
    <row r="291" spans="1:4">
      <c r="A291">
        <v>1</v>
      </c>
      <c r="B291">
        <v>6001</v>
      </c>
      <c r="C291" t="s">
        <v>340</v>
      </c>
      <c r="D291">
        <v>5</v>
      </c>
    </row>
    <row r="292" spans="1:4">
      <c r="A292">
        <v>1</v>
      </c>
      <c r="B292">
        <v>6002</v>
      </c>
      <c r="C292" t="s">
        <v>341</v>
      </c>
      <c r="D292">
        <v>5</v>
      </c>
    </row>
    <row r="293" spans="1:4">
      <c r="A293">
        <v>1</v>
      </c>
      <c r="B293">
        <v>6005</v>
      </c>
      <c r="C293" t="s">
        <v>342</v>
      </c>
      <c r="D293">
        <v>5</v>
      </c>
    </row>
    <row r="294" spans="1:4">
      <c r="A294">
        <v>1</v>
      </c>
      <c r="B294">
        <v>6006</v>
      </c>
      <c r="C294" t="s">
        <v>343</v>
      </c>
      <c r="D294">
        <v>5</v>
      </c>
    </row>
    <row r="295" spans="1:4">
      <c r="A295">
        <v>1</v>
      </c>
      <c r="B295">
        <v>6007</v>
      </c>
      <c r="C295" t="s">
        <v>344</v>
      </c>
      <c r="D295">
        <v>5</v>
      </c>
    </row>
    <row r="296" spans="1:4">
      <c r="A296">
        <v>1</v>
      </c>
      <c r="B296">
        <v>6008</v>
      </c>
      <c r="C296" t="s">
        <v>345</v>
      </c>
      <c r="D296">
        <v>5</v>
      </c>
    </row>
    <row r="297" spans="1:4">
      <c r="A297">
        <v>1</v>
      </c>
      <c r="B297">
        <v>6050</v>
      </c>
      <c r="C297" t="s">
        <v>346</v>
      </c>
      <c r="D297">
        <v>5</v>
      </c>
    </row>
    <row r="298" spans="1:4">
      <c r="A298">
        <v>1</v>
      </c>
      <c r="B298">
        <v>6055</v>
      </c>
      <c r="C298" t="s">
        <v>596</v>
      </c>
      <c r="D298">
        <v>5</v>
      </c>
    </row>
    <row r="299" spans="1:4">
      <c r="A299">
        <v>1</v>
      </c>
      <c r="B299">
        <v>6060</v>
      </c>
      <c r="C299" t="s">
        <v>347</v>
      </c>
      <c r="D299">
        <v>5</v>
      </c>
    </row>
    <row r="300" spans="1:4">
      <c r="A300">
        <v>1</v>
      </c>
      <c r="B300">
        <v>6070</v>
      </c>
      <c r="C300" t="s">
        <v>588</v>
      </c>
      <c r="D300">
        <v>5</v>
      </c>
    </row>
    <row r="301" spans="1:4">
      <c r="A301">
        <v>1</v>
      </c>
      <c r="B301">
        <v>6099</v>
      </c>
      <c r="C301" t="s">
        <v>348</v>
      </c>
      <c r="D301">
        <v>5</v>
      </c>
    </row>
    <row r="302" spans="1:4">
      <c r="A302">
        <v>1</v>
      </c>
      <c r="B302">
        <v>6100</v>
      </c>
      <c r="C302" t="s">
        <v>349</v>
      </c>
      <c r="D302">
        <v>5</v>
      </c>
    </row>
    <row r="303" spans="1:4">
      <c r="A303">
        <v>1</v>
      </c>
      <c r="B303">
        <v>6105</v>
      </c>
      <c r="C303" t="s">
        <v>350</v>
      </c>
      <c r="D303">
        <v>5</v>
      </c>
    </row>
    <row r="304" spans="1:4">
      <c r="A304">
        <v>1</v>
      </c>
      <c r="B304">
        <v>6110</v>
      </c>
      <c r="C304" t="s">
        <v>351</v>
      </c>
      <c r="D304">
        <v>5</v>
      </c>
    </row>
    <row r="305" spans="1:4">
      <c r="A305">
        <v>1</v>
      </c>
      <c r="B305">
        <v>6115</v>
      </c>
      <c r="C305" t="s">
        <v>352</v>
      </c>
      <c r="D305">
        <v>5</v>
      </c>
    </row>
    <row r="306" spans="1:4">
      <c r="A306">
        <v>1</v>
      </c>
      <c r="B306">
        <v>6190</v>
      </c>
      <c r="C306" t="s">
        <v>353</v>
      </c>
      <c r="D306">
        <v>5</v>
      </c>
    </row>
    <row r="307" spans="1:4">
      <c r="A307">
        <v>1</v>
      </c>
      <c r="B307">
        <v>6200</v>
      </c>
      <c r="C307" t="s">
        <v>354</v>
      </c>
      <c r="D307">
        <v>5</v>
      </c>
    </row>
    <row r="308" spans="1:4">
      <c r="A308">
        <v>1</v>
      </c>
      <c r="B308">
        <v>6201</v>
      </c>
      <c r="C308" t="s">
        <v>204</v>
      </c>
      <c r="D308">
        <v>5</v>
      </c>
    </row>
    <row r="309" spans="1:4">
      <c r="A309">
        <v>1</v>
      </c>
      <c r="B309">
        <v>6202</v>
      </c>
      <c r="C309" t="s">
        <v>204</v>
      </c>
      <c r="D309">
        <v>5</v>
      </c>
    </row>
    <row r="310" spans="1:4">
      <c r="A310">
        <v>1</v>
      </c>
      <c r="B310">
        <v>6203</v>
      </c>
      <c r="C310" t="s">
        <v>204</v>
      </c>
      <c r="D310">
        <v>5</v>
      </c>
    </row>
    <row r="311" spans="1:4">
      <c r="A311">
        <v>1</v>
      </c>
      <c r="B311">
        <v>6250</v>
      </c>
      <c r="C311" t="s">
        <v>355</v>
      </c>
      <c r="D311">
        <v>5</v>
      </c>
    </row>
    <row r="312" spans="1:4">
      <c r="A312">
        <v>1</v>
      </c>
      <c r="B312">
        <v>6300</v>
      </c>
      <c r="C312" t="s">
        <v>356</v>
      </c>
      <c r="D312">
        <v>5</v>
      </c>
    </row>
    <row r="313" spans="1:4">
      <c r="A313">
        <v>1</v>
      </c>
      <c r="B313">
        <v>6400</v>
      </c>
      <c r="C313" t="s">
        <v>357</v>
      </c>
      <c r="D313">
        <v>5</v>
      </c>
    </row>
    <row r="314" spans="1:4">
      <c r="A314">
        <v>1</v>
      </c>
      <c r="B314">
        <v>6452</v>
      </c>
      <c r="C314" t="s">
        <v>204</v>
      </c>
      <c r="D314">
        <v>1</v>
      </c>
    </row>
    <row r="315" spans="1:4">
      <c r="A315">
        <v>1</v>
      </c>
      <c r="B315">
        <v>6500</v>
      </c>
      <c r="C315" t="s">
        <v>358</v>
      </c>
      <c r="D315">
        <v>5</v>
      </c>
    </row>
    <row r="316" spans="1:4">
      <c r="A316">
        <v>1</v>
      </c>
      <c r="B316">
        <v>6505</v>
      </c>
      <c r="C316" t="s">
        <v>359</v>
      </c>
      <c r="D316">
        <v>5</v>
      </c>
    </row>
    <row r="317" spans="1:4">
      <c r="A317">
        <v>1</v>
      </c>
      <c r="B317">
        <v>6510</v>
      </c>
      <c r="C317" t="s">
        <v>360</v>
      </c>
      <c r="D317">
        <v>5</v>
      </c>
    </row>
    <row r="318" spans="1:4">
      <c r="A318">
        <v>1</v>
      </c>
      <c r="B318">
        <v>6520</v>
      </c>
      <c r="C318" t="s">
        <v>361</v>
      </c>
      <c r="D318">
        <v>5</v>
      </c>
    </row>
    <row r="319" spans="1:4">
      <c r="A319">
        <v>1</v>
      </c>
      <c r="B319">
        <v>6600</v>
      </c>
      <c r="C319" t="s">
        <v>362</v>
      </c>
      <c r="D319">
        <v>5</v>
      </c>
    </row>
    <row r="320" spans="1:4">
      <c r="A320">
        <v>1</v>
      </c>
      <c r="B320">
        <v>6605</v>
      </c>
      <c r="C320" t="s">
        <v>363</v>
      </c>
      <c r="D320">
        <v>5</v>
      </c>
    </row>
    <row r="321" spans="1:4">
      <c r="A321">
        <v>1</v>
      </c>
      <c r="B321">
        <v>6650</v>
      </c>
      <c r="C321" t="s">
        <v>364</v>
      </c>
      <c r="D321">
        <v>5</v>
      </c>
    </row>
    <row r="322" spans="1:4">
      <c r="A322">
        <v>1</v>
      </c>
      <c r="B322">
        <v>6700</v>
      </c>
      <c r="C322" t="s">
        <v>365</v>
      </c>
      <c r="D322">
        <v>5</v>
      </c>
    </row>
    <row r="323" spans="1:4">
      <c r="A323">
        <v>1</v>
      </c>
      <c r="B323">
        <v>6800</v>
      </c>
      <c r="C323" t="s">
        <v>366</v>
      </c>
      <c r="D323">
        <v>5</v>
      </c>
    </row>
    <row r="324" spans="1:4">
      <c r="A324">
        <v>1</v>
      </c>
      <c r="B324">
        <v>6900</v>
      </c>
      <c r="C324" t="s">
        <v>367</v>
      </c>
      <c r="D324">
        <v>5</v>
      </c>
    </row>
    <row r="325" spans="1:4">
      <c r="A325">
        <v>1</v>
      </c>
      <c r="B325">
        <v>6905</v>
      </c>
      <c r="C325" t="s">
        <v>368</v>
      </c>
      <c r="D325">
        <v>5</v>
      </c>
    </row>
    <row r="326" spans="1:4">
      <c r="A326">
        <v>1</v>
      </c>
      <c r="B326">
        <v>6910</v>
      </c>
      <c r="C326" t="s">
        <v>369</v>
      </c>
      <c r="D326">
        <v>5</v>
      </c>
    </row>
    <row r="327" spans="1:4">
      <c r="A327">
        <v>1</v>
      </c>
      <c r="B327">
        <v>6995</v>
      </c>
      <c r="C327" t="s">
        <v>204</v>
      </c>
      <c r="D327">
        <v>5</v>
      </c>
    </row>
    <row r="328" spans="1:4">
      <c r="A328">
        <v>1</v>
      </c>
      <c r="B328">
        <v>6999</v>
      </c>
      <c r="C328" t="s">
        <v>370</v>
      </c>
      <c r="D328">
        <v>5</v>
      </c>
    </row>
    <row r="329" spans="1:4">
      <c r="A329">
        <v>1</v>
      </c>
      <c r="B329">
        <v>7000</v>
      </c>
      <c r="C329" t="s">
        <v>371</v>
      </c>
      <c r="D329">
        <v>5</v>
      </c>
    </row>
    <row r="330" spans="1:4">
      <c r="A330">
        <v>1</v>
      </c>
      <c r="B330">
        <v>7001</v>
      </c>
      <c r="C330" t="s">
        <v>372</v>
      </c>
      <c r="D330">
        <v>5</v>
      </c>
    </row>
    <row r="331" spans="1:4">
      <c r="A331">
        <v>1</v>
      </c>
      <c r="B331">
        <v>7002</v>
      </c>
      <c r="C331" t="s">
        <v>373</v>
      </c>
      <c r="D331">
        <v>5</v>
      </c>
    </row>
    <row r="332" spans="1:4">
      <c r="A332">
        <v>1</v>
      </c>
      <c r="B332">
        <v>7003</v>
      </c>
      <c r="C332" t="s">
        <v>374</v>
      </c>
      <c r="D332">
        <v>5</v>
      </c>
    </row>
    <row r="333" spans="1:4">
      <c r="A333">
        <v>1</v>
      </c>
      <c r="B333">
        <v>7004</v>
      </c>
      <c r="C333" t="s">
        <v>375</v>
      </c>
      <c r="D333">
        <v>5</v>
      </c>
    </row>
    <row r="334" spans="1:4">
      <c r="A334">
        <v>1</v>
      </c>
      <c r="B334">
        <v>7005</v>
      </c>
      <c r="C334" t="s">
        <v>376</v>
      </c>
      <c r="D334">
        <v>5</v>
      </c>
    </row>
    <row r="335" spans="1:4">
      <c r="A335">
        <v>1</v>
      </c>
      <c r="B335">
        <v>7006</v>
      </c>
      <c r="C335" t="s">
        <v>377</v>
      </c>
      <c r="D335">
        <v>5</v>
      </c>
    </row>
    <row r="336" spans="1:4">
      <c r="A336">
        <v>1</v>
      </c>
      <c r="B336">
        <v>7007</v>
      </c>
      <c r="C336" t="s">
        <v>378</v>
      </c>
      <c r="D336">
        <v>5</v>
      </c>
    </row>
    <row r="337" spans="1:4">
      <c r="A337">
        <v>1</v>
      </c>
      <c r="B337">
        <v>7008</v>
      </c>
      <c r="C337" t="s">
        <v>379</v>
      </c>
      <c r="D337">
        <v>5</v>
      </c>
    </row>
    <row r="338" spans="1:4">
      <c r="A338">
        <v>1</v>
      </c>
      <c r="B338">
        <v>7009</v>
      </c>
      <c r="C338" t="s">
        <v>380</v>
      </c>
      <c r="D338">
        <v>5</v>
      </c>
    </row>
    <row r="339" spans="1:4">
      <c r="A339">
        <v>1</v>
      </c>
      <c r="B339">
        <v>7010</v>
      </c>
      <c r="C339" t="s">
        <v>381</v>
      </c>
      <c r="D339">
        <v>5</v>
      </c>
    </row>
    <row r="340" spans="1:4">
      <c r="A340">
        <v>1</v>
      </c>
      <c r="B340">
        <v>7011</v>
      </c>
      <c r="C340" t="s">
        <v>382</v>
      </c>
      <c r="D340">
        <v>5</v>
      </c>
    </row>
    <row r="341" spans="1:4">
      <c r="A341">
        <v>1</v>
      </c>
      <c r="B341">
        <v>7012</v>
      </c>
      <c r="C341" t="s">
        <v>383</v>
      </c>
      <c r="D341">
        <v>5</v>
      </c>
    </row>
    <row r="342" spans="1:4">
      <c r="A342">
        <v>1</v>
      </c>
      <c r="B342">
        <v>7013</v>
      </c>
      <c r="C342" t="s">
        <v>384</v>
      </c>
      <c r="D342">
        <v>5</v>
      </c>
    </row>
    <row r="343" spans="1:4">
      <c r="A343">
        <v>1</v>
      </c>
      <c r="B343">
        <v>7014</v>
      </c>
      <c r="C343" t="s">
        <v>385</v>
      </c>
      <c r="D343">
        <v>5</v>
      </c>
    </row>
    <row r="344" spans="1:4">
      <c r="A344">
        <v>1</v>
      </c>
      <c r="B344">
        <v>7015</v>
      </c>
      <c r="C344" t="s">
        <v>386</v>
      </c>
      <c r="D344">
        <v>5</v>
      </c>
    </row>
    <row r="345" spans="1:4">
      <c r="A345">
        <v>1</v>
      </c>
      <c r="B345">
        <v>7016</v>
      </c>
      <c r="C345" t="s">
        <v>387</v>
      </c>
      <c r="D345">
        <v>5</v>
      </c>
    </row>
    <row r="346" spans="1:4">
      <c r="A346">
        <v>1</v>
      </c>
      <c r="B346">
        <v>7017</v>
      </c>
      <c r="C346" t="s">
        <v>388</v>
      </c>
      <c r="D346">
        <v>5</v>
      </c>
    </row>
    <row r="347" spans="1:4">
      <c r="A347">
        <v>1</v>
      </c>
      <c r="B347">
        <v>7018</v>
      </c>
      <c r="C347" t="s">
        <v>389</v>
      </c>
      <c r="D347">
        <v>5</v>
      </c>
    </row>
    <row r="348" spans="1:4">
      <c r="A348">
        <v>1</v>
      </c>
      <c r="B348">
        <v>7019</v>
      </c>
      <c r="C348" t="s">
        <v>390</v>
      </c>
      <c r="D348">
        <v>5</v>
      </c>
    </row>
    <row r="349" spans="1:4">
      <c r="A349">
        <v>1</v>
      </c>
      <c r="B349">
        <v>7020</v>
      </c>
      <c r="C349" t="s">
        <v>391</v>
      </c>
      <c r="D349">
        <v>5</v>
      </c>
    </row>
    <row r="350" spans="1:4">
      <c r="A350">
        <v>1</v>
      </c>
      <c r="B350">
        <v>7021</v>
      </c>
      <c r="C350" t="s">
        <v>392</v>
      </c>
      <c r="D350">
        <v>5</v>
      </c>
    </row>
    <row r="351" spans="1:4">
      <c r="A351">
        <v>1</v>
      </c>
      <c r="B351">
        <v>7022</v>
      </c>
      <c r="C351" t="s">
        <v>393</v>
      </c>
      <c r="D351">
        <v>5</v>
      </c>
    </row>
    <row r="352" spans="1:4">
      <c r="A352">
        <v>1</v>
      </c>
      <c r="B352">
        <v>7023</v>
      </c>
      <c r="C352" t="s">
        <v>394</v>
      </c>
      <c r="D352">
        <v>5</v>
      </c>
    </row>
    <row r="353" spans="1:4">
      <c r="A353">
        <v>1</v>
      </c>
      <c r="B353">
        <v>7024</v>
      </c>
      <c r="C353" t="s">
        <v>395</v>
      </c>
      <c r="D353">
        <v>5</v>
      </c>
    </row>
    <row r="354" spans="1:4">
      <c r="A354">
        <v>1</v>
      </c>
      <c r="B354">
        <v>7025</v>
      </c>
      <c r="C354" t="s">
        <v>396</v>
      </c>
      <c r="D354">
        <v>5</v>
      </c>
    </row>
    <row r="355" spans="1:4">
      <c r="A355">
        <v>1</v>
      </c>
      <c r="B355">
        <v>7026</v>
      </c>
      <c r="C355" t="s">
        <v>397</v>
      </c>
      <c r="D355">
        <v>5</v>
      </c>
    </row>
    <row r="356" spans="1:4">
      <c r="A356">
        <v>1</v>
      </c>
      <c r="B356">
        <v>7027</v>
      </c>
      <c r="C356" t="s">
        <v>398</v>
      </c>
      <c r="D356">
        <v>5</v>
      </c>
    </row>
    <row r="357" spans="1:4">
      <c r="A357">
        <v>1</v>
      </c>
      <c r="B357">
        <v>7028</v>
      </c>
      <c r="C357" t="s">
        <v>399</v>
      </c>
      <c r="D357">
        <v>5</v>
      </c>
    </row>
    <row r="358" spans="1:4">
      <c r="A358">
        <v>1</v>
      </c>
      <c r="B358">
        <v>7029</v>
      </c>
      <c r="C358" t="s">
        <v>400</v>
      </c>
      <c r="D358">
        <v>5</v>
      </c>
    </row>
    <row r="359" spans="1:4">
      <c r="A359">
        <v>1</v>
      </c>
      <c r="B359">
        <v>7030</v>
      </c>
      <c r="C359" t="s">
        <v>401</v>
      </c>
      <c r="D359">
        <v>5</v>
      </c>
    </row>
    <row r="360" spans="1:4">
      <c r="A360">
        <v>1</v>
      </c>
      <c r="B360">
        <v>7031</v>
      </c>
      <c r="C360" t="s">
        <v>402</v>
      </c>
      <c r="D360">
        <v>5</v>
      </c>
    </row>
    <row r="361" spans="1:4">
      <c r="A361">
        <v>1</v>
      </c>
      <c r="B361">
        <v>7032</v>
      </c>
      <c r="C361" t="s">
        <v>403</v>
      </c>
      <c r="D361">
        <v>5</v>
      </c>
    </row>
    <row r="362" spans="1:4">
      <c r="A362">
        <v>1</v>
      </c>
      <c r="B362">
        <v>7033</v>
      </c>
      <c r="C362" t="s">
        <v>404</v>
      </c>
      <c r="D362">
        <v>5</v>
      </c>
    </row>
    <row r="363" spans="1:4">
      <c r="A363">
        <v>1</v>
      </c>
      <c r="B363">
        <v>7034</v>
      </c>
      <c r="C363" t="s">
        <v>405</v>
      </c>
      <c r="D363">
        <v>5</v>
      </c>
    </row>
    <row r="364" spans="1:4">
      <c r="A364">
        <v>1</v>
      </c>
      <c r="B364">
        <v>7035</v>
      </c>
      <c r="C364" t="s">
        <v>406</v>
      </c>
      <c r="D364">
        <v>5</v>
      </c>
    </row>
    <row r="365" spans="1:4">
      <c r="A365">
        <v>1</v>
      </c>
      <c r="B365">
        <v>7036</v>
      </c>
      <c r="C365" t="s">
        <v>407</v>
      </c>
      <c r="D365">
        <v>5</v>
      </c>
    </row>
    <row r="366" spans="1:4">
      <c r="A366">
        <v>1</v>
      </c>
      <c r="B366">
        <v>7037</v>
      </c>
      <c r="C366" t="s">
        <v>408</v>
      </c>
      <c r="D366">
        <v>5</v>
      </c>
    </row>
    <row r="367" spans="1:4">
      <c r="A367">
        <v>1</v>
      </c>
      <c r="B367">
        <v>7038</v>
      </c>
      <c r="C367" t="s">
        <v>409</v>
      </c>
      <c r="D367">
        <v>5</v>
      </c>
    </row>
    <row r="368" spans="1:4">
      <c r="A368">
        <v>1</v>
      </c>
      <c r="B368">
        <v>7039</v>
      </c>
      <c r="C368" t="s">
        <v>410</v>
      </c>
      <c r="D368">
        <v>5</v>
      </c>
    </row>
    <row r="369" spans="1:4">
      <c r="A369">
        <v>1</v>
      </c>
      <c r="B369">
        <v>7040</v>
      </c>
      <c r="C369" t="s">
        <v>411</v>
      </c>
      <c r="D369">
        <v>5</v>
      </c>
    </row>
    <row r="370" spans="1:4">
      <c r="A370">
        <v>1</v>
      </c>
      <c r="B370">
        <v>7041</v>
      </c>
      <c r="C370" t="s">
        <v>412</v>
      </c>
      <c r="D370">
        <v>5</v>
      </c>
    </row>
    <row r="371" spans="1:4">
      <c r="A371">
        <v>1</v>
      </c>
      <c r="B371">
        <v>7042</v>
      </c>
      <c r="C371" t="s">
        <v>413</v>
      </c>
      <c r="D371">
        <v>5</v>
      </c>
    </row>
    <row r="372" spans="1:4">
      <c r="A372">
        <v>1</v>
      </c>
      <c r="B372">
        <v>7043</v>
      </c>
      <c r="C372" t="s">
        <v>414</v>
      </c>
      <c r="D372">
        <v>5</v>
      </c>
    </row>
    <row r="373" spans="1:4">
      <c r="A373">
        <v>1</v>
      </c>
      <c r="B373">
        <v>7044</v>
      </c>
      <c r="C373" t="s">
        <v>415</v>
      </c>
      <c r="D373">
        <v>5</v>
      </c>
    </row>
    <row r="374" spans="1:4">
      <c r="A374">
        <v>1</v>
      </c>
      <c r="B374">
        <v>7045</v>
      </c>
      <c r="C374" t="s">
        <v>609</v>
      </c>
      <c r="D374">
        <v>5</v>
      </c>
    </row>
    <row r="375" spans="1:4">
      <c r="A375">
        <v>1</v>
      </c>
      <c r="B375">
        <v>7046</v>
      </c>
      <c r="C375" t="s">
        <v>416</v>
      </c>
      <c r="D375">
        <v>5</v>
      </c>
    </row>
    <row r="376" spans="1:4">
      <c r="A376">
        <v>1</v>
      </c>
      <c r="B376">
        <v>7047</v>
      </c>
      <c r="C376" t="s">
        <v>417</v>
      </c>
      <c r="D376">
        <v>5</v>
      </c>
    </row>
    <row r="377" spans="1:4">
      <c r="A377">
        <v>1</v>
      </c>
      <c r="B377">
        <v>7048</v>
      </c>
      <c r="C377" t="s">
        <v>418</v>
      </c>
      <c r="D377">
        <v>5</v>
      </c>
    </row>
    <row r="378" spans="1:4">
      <c r="A378">
        <v>1</v>
      </c>
      <c r="B378">
        <v>7049</v>
      </c>
      <c r="C378" t="s">
        <v>419</v>
      </c>
      <c r="D378">
        <v>5</v>
      </c>
    </row>
    <row r="379" spans="1:4">
      <c r="A379">
        <v>1</v>
      </c>
      <c r="B379">
        <v>7050</v>
      </c>
      <c r="C379" t="s">
        <v>420</v>
      </c>
      <c r="D379">
        <v>5</v>
      </c>
    </row>
    <row r="380" spans="1:4">
      <c r="A380">
        <v>1</v>
      </c>
      <c r="B380">
        <v>7051</v>
      </c>
      <c r="C380" t="s">
        <v>421</v>
      </c>
      <c r="D380">
        <v>5</v>
      </c>
    </row>
    <row r="381" spans="1:4">
      <c r="A381">
        <v>1</v>
      </c>
      <c r="B381">
        <v>7052</v>
      </c>
      <c r="C381" t="s">
        <v>422</v>
      </c>
      <c r="D381">
        <v>5</v>
      </c>
    </row>
    <row r="382" spans="1:4">
      <c r="A382">
        <v>1</v>
      </c>
      <c r="B382">
        <v>7053</v>
      </c>
      <c r="C382" t="s">
        <v>423</v>
      </c>
      <c r="D382">
        <v>5</v>
      </c>
    </row>
    <row r="383" spans="1:4">
      <c r="A383">
        <v>1</v>
      </c>
      <c r="B383">
        <v>7054</v>
      </c>
      <c r="C383" t="s">
        <v>424</v>
      </c>
      <c r="D383">
        <v>5</v>
      </c>
    </row>
    <row r="384" spans="1:4">
      <c r="A384">
        <v>1</v>
      </c>
      <c r="B384">
        <v>7055</v>
      </c>
      <c r="C384" t="s">
        <v>425</v>
      </c>
      <c r="D384">
        <v>5</v>
      </c>
    </row>
    <row r="385" spans="1:4">
      <c r="A385">
        <v>1</v>
      </c>
      <c r="B385">
        <v>7056</v>
      </c>
      <c r="C385" t="s">
        <v>426</v>
      </c>
      <c r="D385">
        <v>5</v>
      </c>
    </row>
    <row r="386" spans="1:4">
      <c r="A386">
        <v>1</v>
      </c>
      <c r="B386">
        <v>7057</v>
      </c>
      <c r="C386" t="s">
        <v>427</v>
      </c>
      <c r="D386">
        <v>5</v>
      </c>
    </row>
    <row r="387" spans="1:4">
      <c r="A387">
        <v>1</v>
      </c>
      <c r="B387">
        <v>7058</v>
      </c>
      <c r="C387" t="s">
        <v>428</v>
      </c>
      <c r="D387">
        <v>5</v>
      </c>
    </row>
    <row r="388" spans="1:4">
      <c r="A388">
        <v>1</v>
      </c>
      <c r="B388">
        <v>7059</v>
      </c>
      <c r="C388" t="s">
        <v>429</v>
      </c>
      <c r="D388">
        <v>5</v>
      </c>
    </row>
    <row r="389" spans="1:4">
      <c r="A389">
        <v>1</v>
      </c>
      <c r="B389">
        <v>7060</v>
      </c>
      <c r="C389" t="s">
        <v>430</v>
      </c>
      <c r="D389">
        <v>5</v>
      </c>
    </row>
    <row r="390" spans="1:4">
      <c r="A390">
        <v>1</v>
      </c>
      <c r="B390">
        <v>7061</v>
      </c>
      <c r="C390" t="s">
        <v>431</v>
      </c>
      <c r="D390">
        <v>5</v>
      </c>
    </row>
    <row r="391" spans="1:4">
      <c r="A391">
        <v>1</v>
      </c>
      <c r="B391">
        <v>7062</v>
      </c>
      <c r="C391" t="s">
        <v>432</v>
      </c>
      <c r="D391">
        <v>5</v>
      </c>
    </row>
    <row r="392" spans="1:4">
      <c r="A392">
        <v>1</v>
      </c>
      <c r="B392">
        <v>7063</v>
      </c>
      <c r="C392" t="s">
        <v>433</v>
      </c>
      <c r="D392">
        <v>5</v>
      </c>
    </row>
    <row r="393" spans="1:4">
      <c r="A393">
        <v>1</v>
      </c>
      <c r="B393">
        <v>7064</v>
      </c>
      <c r="C393" t="s">
        <v>434</v>
      </c>
      <c r="D393">
        <v>5</v>
      </c>
    </row>
    <row r="394" spans="1:4">
      <c r="A394">
        <v>1</v>
      </c>
      <c r="B394">
        <v>7065</v>
      </c>
      <c r="C394" t="s">
        <v>435</v>
      </c>
      <c r="D394">
        <v>5</v>
      </c>
    </row>
    <row r="395" spans="1:4">
      <c r="A395">
        <v>1</v>
      </c>
      <c r="B395">
        <v>7066</v>
      </c>
      <c r="C395" t="s">
        <v>436</v>
      </c>
      <c r="D395">
        <v>5</v>
      </c>
    </row>
    <row r="396" spans="1:4">
      <c r="A396">
        <v>1</v>
      </c>
      <c r="B396">
        <v>7067</v>
      </c>
      <c r="C396" t="s">
        <v>437</v>
      </c>
      <c r="D396">
        <v>5</v>
      </c>
    </row>
    <row r="397" spans="1:4">
      <c r="A397">
        <v>1</v>
      </c>
      <c r="B397">
        <v>7068</v>
      </c>
      <c r="C397" t="s">
        <v>438</v>
      </c>
      <c r="D397">
        <v>5</v>
      </c>
    </row>
    <row r="398" spans="1:4">
      <c r="A398">
        <v>1</v>
      </c>
      <c r="B398">
        <v>7069</v>
      </c>
      <c r="C398" t="s">
        <v>439</v>
      </c>
      <c r="D398">
        <v>5</v>
      </c>
    </row>
    <row r="399" spans="1:4">
      <c r="A399">
        <v>1</v>
      </c>
      <c r="B399">
        <v>7070</v>
      </c>
      <c r="C399" t="s">
        <v>440</v>
      </c>
      <c r="D399">
        <v>5</v>
      </c>
    </row>
    <row r="400" spans="1:4">
      <c r="A400">
        <v>1</v>
      </c>
      <c r="B400">
        <v>7071</v>
      </c>
      <c r="C400" t="s">
        <v>441</v>
      </c>
      <c r="D400">
        <v>5</v>
      </c>
    </row>
    <row r="401" spans="1:4">
      <c r="A401">
        <v>1</v>
      </c>
      <c r="B401">
        <v>7072</v>
      </c>
      <c r="C401" t="s">
        <v>442</v>
      </c>
      <c r="D401">
        <v>5</v>
      </c>
    </row>
    <row r="402" spans="1:4">
      <c r="A402">
        <v>1</v>
      </c>
      <c r="B402">
        <v>7073</v>
      </c>
      <c r="C402" t="s">
        <v>443</v>
      </c>
      <c r="D402">
        <v>5</v>
      </c>
    </row>
    <row r="403" spans="1:4">
      <c r="A403">
        <v>1</v>
      </c>
      <c r="B403">
        <v>7074</v>
      </c>
      <c r="C403" t="s">
        <v>444</v>
      </c>
      <c r="D403">
        <v>5</v>
      </c>
    </row>
    <row r="404" spans="1:4">
      <c r="A404">
        <v>1</v>
      </c>
      <c r="B404">
        <v>7075</v>
      </c>
      <c r="C404" t="s">
        <v>445</v>
      </c>
      <c r="D404">
        <v>5</v>
      </c>
    </row>
    <row r="405" spans="1:4">
      <c r="A405">
        <v>1</v>
      </c>
      <c r="B405">
        <v>7076</v>
      </c>
      <c r="C405" t="s">
        <v>446</v>
      </c>
      <c r="D405">
        <v>5</v>
      </c>
    </row>
    <row r="406" spans="1:4">
      <c r="A406">
        <v>1</v>
      </c>
      <c r="B406">
        <v>7077</v>
      </c>
      <c r="C406" t="s">
        <v>447</v>
      </c>
      <c r="D406">
        <v>5</v>
      </c>
    </row>
    <row r="407" spans="1:4">
      <c r="A407">
        <v>1</v>
      </c>
      <c r="B407">
        <v>7078</v>
      </c>
      <c r="C407" t="s">
        <v>448</v>
      </c>
      <c r="D407">
        <v>5</v>
      </c>
    </row>
    <row r="408" spans="1:4">
      <c r="A408">
        <v>1</v>
      </c>
      <c r="B408">
        <v>7079</v>
      </c>
      <c r="C408" t="s">
        <v>449</v>
      </c>
      <c r="D408">
        <v>5</v>
      </c>
    </row>
    <row r="409" spans="1:4">
      <c r="A409">
        <v>1</v>
      </c>
      <c r="B409">
        <v>7080</v>
      </c>
      <c r="C409" t="s">
        <v>450</v>
      </c>
      <c r="D409">
        <v>5</v>
      </c>
    </row>
    <row r="410" spans="1:4">
      <c r="A410">
        <v>1</v>
      </c>
      <c r="B410">
        <v>7081</v>
      </c>
      <c r="C410" t="s">
        <v>451</v>
      </c>
      <c r="D410">
        <v>5</v>
      </c>
    </row>
    <row r="411" spans="1:4">
      <c r="A411">
        <v>1</v>
      </c>
      <c r="B411">
        <v>7082</v>
      </c>
      <c r="C411" t="s">
        <v>452</v>
      </c>
      <c r="D411">
        <v>5</v>
      </c>
    </row>
    <row r="412" spans="1:4">
      <c r="A412">
        <v>1</v>
      </c>
      <c r="B412">
        <v>7083</v>
      </c>
      <c r="C412" t="s">
        <v>453</v>
      </c>
      <c r="D412">
        <v>5</v>
      </c>
    </row>
    <row r="413" spans="1:4">
      <c r="A413">
        <v>1</v>
      </c>
      <c r="B413">
        <v>7084</v>
      </c>
      <c r="C413" t="s">
        <v>454</v>
      </c>
      <c r="D413">
        <v>5</v>
      </c>
    </row>
    <row r="414" spans="1:4">
      <c r="A414">
        <v>1</v>
      </c>
      <c r="B414">
        <v>7085</v>
      </c>
      <c r="C414" t="s">
        <v>455</v>
      </c>
      <c r="D414">
        <v>5</v>
      </c>
    </row>
    <row r="415" spans="1:4">
      <c r="A415">
        <v>1</v>
      </c>
      <c r="B415">
        <v>7087</v>
      </c>
      <c r="C415" t="s">
        <v>456</v>
      </c>
      <c r="D415">
        <v>5</v>
      </c>
    </row>
    <row r="416" spans="1:4">
      <c r="A416">
        <v>1</v>
      </c>
      <c r="B416">
        <v>7088</v>
      </c>
      <c r="C416" t="s">
        <v>457</v>
      </c>
      <c r="D416">
        <v>5</v>
      </c>
    </row>
    <row r="417" spans="1:4">
      <c r="A417">
        <v>1</v>
      </c>
      <c r="B417">
        <v>7089</v>
      </c>
      <c r="C417" t="s">
        <v>458</v>
      </c>
      <c r="D417">
        <v>5</v>
      </c>
    </row>
    <row r="418" spans="1:4">
      <c r="A418">
        <v>1</v>
      </c>
      <c r="B418">
        <v>7090</v>
      </c>
      <c r="C418" t="s">
        <v>459</v>
      </c>
      <c r="D418">
        <v>5</v>
      </c>
    </row>
    <row r="419" spans="1:4">
      <c r="A419">
        <v>1</v>
      </c>
      <c r="B419">
        <v>7091</v>
      </c>
      <c r="C419" t="s">
        <v>460</v>
      </c>
      <c r="D419">
        <v>5</v>
      </c>
    </row>
    <row r="420" spans="1:4">
      <c r="A420">
        <v>1</v>
      </c>
      <c r="B420">
        <v>7092</v>
      </c>
      <c r="C420" t="s">
        <v>461</v>
      </c>
      <c r="D420">
        <v>5</v>
      </c>
    </row>
    <row r="421" spans="1:4">
      <c r="A421">
        <v>1</v>
      </c>
      <c r="B421">
        <v>7093</v>
      </c>
      <c r="C421" t="s">
        <v>462</v>
      </c>
      <c r="D421">
        <v>5</v>
      </c>
    </row>
    <row r="422" spans="1:4">
      <c r="A422">
        <v>1</v>
      </c>
      <c r="B422">
        <v>7094</v>
      </c>
      <c r="C422" t="s">
        <v>463</v>
      </c>
      <c r="D422">
        <v>5</v>
      </c>
    </row>
    <row r="423" spans="1:4">
      <c r="A423">
        <v>1</v>
      </c>
      <c r="B423">
        <v>7095</v>
      </c>
      <c r="C423" t="s">
        <v>464</v>
      </c>
      <c r="D423">
        <v>5</v>
      </c>
    </row>
    <row r="424" spans="1:4">
      <c r="A424">
        <v>1</v>
      </c>
      <c r="B424">
        <v>7096</v>
      </c>
      <c r="C424" t="s">
        <v>465</v>
      </c>
      <c r="D424">
        <v>5</v>
      </c>
    </row>
    <row r="425" spans="1:4">
      <c r="A425">
        <v>1</v>
      </c>
      <c r="B425">
        <v>7097</v>
      </c>
      <c r="C425" t="s">
        <v>466</v>
      </c>
      <c r="D425">
        <v>5</v>
      </c>
    </row>
    <row r="426" spans="1:4">
      <c r="A426">
        <v>1</v>
      </c>
      <c r="B426">
        <v>7098</v>
      </c>
      <c r="C426" t="s">
        <v>467</v>
      </c>
      <c r="D426">
        <v>5</v>
      </c>
    </row>
    <row r="427" spans="1:4">
      <c r="A427">
        <v>1</v>
      </c>
      <c r="B427">
        <v>7099</v>
      </c>
      <c r="C427" t="s">
        <v>468</v>
      </c>
      <c r="D427">
        <v>5</v>
      </c>
    </row>
    <row r="428" spans="1:4">
      <c r="A428">
        <v>1</v>
      </c>
      <c r="B428">
        <v>7100</v>
      </c>
      <c r="C428" t="s">
        <v>469</v>
      </c>
      <c r="D428">
        <v>5</v>
      </c>
    </row>
    <row r="429" spans="1:4">
      <c r="A429">
        <v>1</v>
      </c>
      <c r="B429">
        <v>7101</v>
      </c>
      <c r="C429" t="s">
        <v>470</v>
      </c>
      <c r="D429">
        <v>5</v>
      </c>
    </row>
    <row r="430" spans="1:4">
      <c r="A430">
        <v>1</v>
      </c>
      <c r="B430">
        <v>7102</v>
      </c>
      <c r="C430" t="s">
        <v>471</v>
      </c>
      <c r="D430">
        <v>5</v>
      </c>
    </row>
    <row r="431" spans="1:4">
      <c r="A431">
        <v>1</v>
      </c>
      <c r="B431">
        <v>7103</v>
      </c>
      <c r="C431" t="s">
        <v>472</v>
      </c>
      <c r="D431">
        <v>5</v>
      </c>
    </row>
    <row r="432" spans="1:4">
      <c r="A432">
        <v>1</v>
      </c>
      <c r="B432">
        <v>7104</v>
      </c>
      <c r="C432" t="s">
        <v>473</v>
      </c>
      <c r="D432">
        <v>5</v>
      </c>
    </row>
    <row r="433" spans="1:4">
      <c r="A433">
        <v>1</v>
      </c>
      <c r="B433">
        <v>7105</v>
      </c>
      <c r="C433" t="s">
        <v>474</v>
      </c>
      <c r="D433">
        <v>5</v>
      </c>
    </row>
    <row r="434" spans="1:4">
      <c r="A434">
        <v>1</v>
      </c>
      <c r="B434">
        <v>7106</v>
      </c>
      <c r="C434" t="s">
        <v>475</v>
      </c>
      <c r="D434">
        <v>5</v>
      </c>
    </row>
    <row r="435" spans="1:4">
      <c r="A435">
        <v>1</v>
      </c>
      <c r="B435">
        <v>7107</v>
      </c>
      <c r="C435" t="s">
        <v>476</v>
      </c>
      <c r="D435">
        <v>5</v>
      </c>
    </row>
    <row r="436" spans="1:4">
      <c r="A436">
        <v>1</v>
      </c>
      <c r="B436">
        <v>7108</v>
      </c>
      <c r="C436" t="s">
        <v>477</v>
      </c>
      <c r="D436">
        <v>5</v>
      </c>
    </row>
    <row r="437" spans="1:4">
      <c r="A437">
        <v>1</v>
      </c>
      <c r="B437">
        <v>7109</v>
      </c>
      <c r="C437" t="s">
        <v>478</v>
      </c>
      <c r="D437">
        <v>5</v>
      </c>
    </row>
    <row r="438" spans="1:4">
      <c r="A438">
        <v>1</v>
      </c>
      <c r="B438">
        <v>7110</v>
      </c>
      <c r="C438" t="s">
        <v>606</v>
      </c>
      <c r="D438">
        <v>5</v>
      </c>
    </row>
    <row r="439" spans="1:4">
      <c r="A439">
        <v>1</v>
      </c>
      <c r="B439">
        <v>7111</v>
      </c>
      <c r="D439">
        <v>5</v>
      </c>
    </row>
    <row r="440" spans="1:4">
      <c r="A440">
        <v>1</v>
      </c>
      <c r="B440">
        <v>7112</v>
      </c>
      <c r="C440" t="s">
        <v>585</v>
      </c>
      <c r="D440">
        <v>5</v>
      </c>
    </row>
    <row r="441" spans="1:4">
      <c r="A441">
        <v>1</v>
      </c>
      <c r="B441">
        <v>7113</v>
      </c>
      <c r="C441" t="s">
        <v>586</v>
      </c>
      <c r="D441">
        <v>5</v>
      </c>
    </row>
    <row r="442" spans="1:4">
      <c r="A442">
        <v>1</v>
      </c>
      <c r="B442">
        <v>7114</v>
      </c>
      <c r="C442" t="s">
        <v>597</v>
      </c>
      <c r="D442">
        <v>5</v>
      </c>
    </row>
    <row r="443" spans="1:4">
      <c r="A443">
        <v>1</v>
      </c>
      <c r="B443">
        <v>7115</v>
      </c>
      <c r="C443" t="s">
        <v>598</v>
      </c>
      <c r="D443">
        <v>5</v>
      </c>
    </row>
    <row r="444" spans="1:4">
      <c r="A444">
        <v>1</v>
      </c>
      <c r="B444">
        <v>7116</v>
      </c>
      <c r="C444" t="s">
        <v>599</v>
      </c>
      <c r="D444">
        <v>5</v>
      </c>
    </row>
    <row r="445" spans="1:4">
      <c r="A445">
        <v>1</v>
      </c>
      <c r="B445">
        <v>7117</v>
      </c>
      <c r="C445" t="s">
        <v>601</v>
      </c>
      <c r="D445">
        <v>5</v>
      </c>
    </row>
    <row r="446" spans="1:4">
      <c r="A446">
        <v>1</v>
      </c>
      <c r="B446">
        <v>7118</v>
      </c>
      <c r="C446" t="s">
        <v>602</v>
      </c>
      <c r="D446">
        <v>5</v>
      </c>
    </row>
    <row r="447" spans="1:4">
      <c r="A447">
        <v>1</v>
      </c>
      <c r="B447">
        <v>7119</v>
      </c>
      <c r="C447" t="s">
        <v>603</v>
      </c>
      <c r="D447">
        <v>5</v>
      </c>
    </row>
    <row r="448" spans="1:4">
      <c r="A448">
        <v>1</v>
      </c>
      <c r="B448">
        <v>7120</v>
      </c>
      <c r="C448" t="s">
        <v>610</v>
      </c>
      <c r="D448">
        <v>5</v>
      </c>
    </row>
    <row r="449" spans="1:4">
      <c r="A449">
        <v>1</v>
      </c>
      <c r="B449">
        <v>7121</v>
      </c>
      <c r="C449" t="s">
        <v>611</v>
      </c>
      <c r="D449">
        <v>5</v>
      </c>
    </row>
    <row r="450" spans="1:4">
      <c r="A450">
        <v>1</v>
      </c>
      <c r="B450">
        <v>7122</v>
      </c>
      <c r="C450" t="s">
        <v>613</v>
      </c>
      <c r="D450">
        <v>5</v>
      </c>
    </row>
    <row r="451" spans="1:4">
      <c r="A451">
        <v>1</v>
      </c>
      <c r="B451">
        <v>7123</v>
      </c>
      <c r="C451" t="s">
        <v>614</v>
      </c>
      <c r="D451">
        <v>5</v>
      </c>
    </row>
    <row r="452" spans="1:4">
      <c r="A452">
        <v>1</v>
      </c>
      <c r="B452">
        <v>7124</v>
      </c>
      <c r="C452" t="s">
        <v>615</v>
      </c>
      <c r="D452">
        <v>5</v>
      </c>
    </row>
    <row r="453" spans="1:4">
      <c r="A453">
        <v>1</v>
      </c>
      <c r="B453">
        <v>7125</v>
      </c>
      <c r="C453" t="s">
        <v>616</v>
      </c>
      <c r="D453">
        <v>5</v>
      </c>
    </row>
    <row r="454" spans="1:4">
      <c r="A454">
        <v>1</v>
      </c>
      <c r="B454">
        <v>7126</v>
      </c>
      <c r="C454" t="s">
        <v>638</v>
      </c>
      <c r="D454">
        <v>5</v>
      </c>
    </row>
    <row r="455" spans="1:4">
      <c r="A455">
        <v>1</v>
      </c>
      <c r="B455">
        <v>7127</v>
      </c>
      <c r="C455" t="s">
        <v>640</v>
      </c>
      <c r="D455">
        <v>5</v>
      </c>
    </row>
    <row r="456" spans="1:4">
      <c r="A456">
        <v>1</v>
      </c>
      <c r="B456">
        <v>7128</v>
      </c>
      <c r="C456" t="s">
        <v>641</v>
      </c>
      <c r="D456">
        <v>5</v>
      </c>
    </row>
    <row r="457" spans="1:4">
      <c r="A457">
        <v>1</v>
      </c>
      <c r="B457">
        <v>7129</v>
      </c>
      <c r="C457" t="s">
        <v>642</v>
      </c>
      <c r="D457">
        <v>5</v>
      </c>
    </row>
    <row r="458" spans="1:4">
      <c r="A458">
        <v>1</v>
      </c>
      <c r="B458">
        <v>7200</v>
      </c>
      <c r="C458" t="s">
        <v>368</v>
      </c>
      <c r="D458">
        <v>5</v>
      </c>
    </row>
    <row r="459" spans="1:4">
      <c r="A459">
        <v>1</v>
      </c>
      <c r="B459">
        <v>7300</v>
      </c>
      <c r="C459" t="s">
        <v>369</v>
      </c>
      <c r="D459">
        <v>5</v>
      </c>
    </row>
    <row r="460" spans="1:4">
      <c r="A460">
        <v>1</v>
      </c>
      <c r="B460">
        <v>7400</v>
      </c>
      <c r="C460" t="s">
        <v>479</v>
      </c>
      <c r="D460">
        <v>5</v>
      </c>
    </row>
    <row r="461" spans="1:4">
      <c r="A461">
        <v>1</v>
      </c>
      <c r="B461">
        <v>7450</v>
      </c>
      <c r="C461" t="s">
        <v>480</v>
      </c>
      <c r="D461">
        <v>5</v>
      </c>
    </row>
    <row r="462" spans="1:4">
      <c r="A462">
        <v>1</v>
      </c>
      <c r="B462">
        <v>7451</v>
      </c>
      <c r="C462" t="s">
        <v>481</v>
      </c>
      <c r="D462">
        <v>5</v>
      </c>
    </row>
    <row r="463" spans="1:4">
      <c r="A463">
        <v>1</v>
      </c>
      <c r="B463">
        <v>7452</v>
      </c>
      <c r="C463" t="s">
        <v>482</v>
      </c>
      <c r="D463">
        <v>5</v>
      </c>
    </row>
    <row r="464" spans="1:4">
      <c r="A464">
        <v>1</v>
      </c>
      <c r="B464">
        <v>7453</v>
      </c>
      <c r="C464" t="s">
        <v>483</v>
      </c>
      <c r="D464">
        <v>5</v>
      </c>
    </row>
    <row r="465" spans="1:4">
      <c r="A465">
        <v>1</v>
      </c>
      <c r="B465">
        <v>7454</v>
      </c>
      <c r="C465" t="s">
        <v>484</v>
      </c>
      <c r="D465">
        <v>5</v>
      </c>
    </row>
    <row r="466" spans="1:4">
      <c r="A466">
        <v>1</v>
      </c>
      <c r="B466">
        <v>7455</v>
      </c>
      <c r="C466" t="s">
        <v>485</v>
      </c>
      <c r="D466">
        <v>5</v>
      </c>
    </row>
    <row r="467" spans="1:4">
      <c r="A467">
        <v>1</v>
      </c>
      <c r="B467">
        <v>7456</v>
      </c>
      <c r="C467" t="s">
        <v>486</v>
      </c>
      <c r="D467">
        <v>5</v>
      </c>
    </row>
    <row r="468" spans="1:4">
      <c r="A468">
        <v>1</v>
      </c>
      <c r="B468">
        <v>7457</v>
      </c>
      <c r="C468" t="s">
        <v>487</v>
      </c>
      <c r="D468">
        <v>5</v>
      </c>
    </row>
    <row r="469" spans="1:4">
      <c r="A469">
        <v>1</v>
      </c>
      <c r="B469">
        <v>7458</v>
      </c>
      <c r="C469" t="s">
        <v>488</v>
      </c>
      <c r="D469">
        <v>5</v>
      </c>
    </row>
    <row r="470" spans="1:4">
      <c r="A470">
        <v>1</v>
      </c>
      <c r="B470">
        <v>7459</v>
      </c>
      <c r="C470" t="s">
        <v>489</v>
      </c>
      <c r="D470">
        <v>5</v>
      </c>
    </row>
    <row r="471" spans="1:4">
      <c r="A471">
        <v>1</v>
      </c>
      <c r="B471">
        <v>7460</v>
      </c>
      <c r="C471" t="s">
        <v>490</v>
      </c>
      <c r="D471">
        <v>5</v>
      </c>
    </row>
    <row r="472" spans="1:4">
      <c r="A472">
        <v>1</v>
      </c>
      <c r="B472">
        <v>7461</v>
      </c>
      <c r="C472" t="s">
        <v>491</v>
      </c>
      <c r="D472">
        <v>5</v>
      </c>
    </row>
    <row r="473" spans="1:4">
      <c r="A473">
        <v>1</v>
      </c>
      <c r="B473">
        <v>7462</v>
      </c>
      <c r="C473" t="s">
        <v>492</v>
      </c>
      <c r="D473">
        <v>5</v>
      </c>
    </row>
    <row r="474" spans="1:4">
      <c r="A474">
        <v>1</v>
      </c>
      <c r="B474">
        <v>7463</v>
      </c>
      <c r="C474" t="s">
        <v>493</v>
      </c>
      <c r="D474">
        <v>5</v>
      </c>
    </row>
    <row r="475" spans="1:4">
      <c r="A475">
        <v>1</v>
      </c>
      <c r="B475">
        <v>7464</v>
      </c>
      <c r="C475" t="s">
        <v>494</v>
      </c>
      <c r="D475">
        <v>5</v>
      </c>
    </row>
    <row r="476" spans="1:4">
      <c r="A476">
        <v>1</v>
      </c>
      <c r="B476">
        <v>7465</v>
      </c>
      <c r="C476" t="s">
        <v>495</v>
      </c>
      <c r="D476">
        <v>5</v>
      </c>
    </row>
    <row r="477" spans="1:4">
      <c r="A477">
        <v>1</v>
      </c>
      <c r="B477">
        <v>7466</v>
      </c>
      <c r="C477" t="s">
        <v>496</v>
      </c>
      <c r="D477">
        <v>5</v>
      </c>
    </row>
    <row r="478" spans="1:4">
      <c r="A478">
        <v>1</v>
      </c>
      <c r="B478">
        <v>7467</v>
      </c>
      <c r="C478" t="s">
        <v>497</v>
      </c>
      <c r="D478">
        <v>5</v>
      </c>
    </row>
    <row r="479" spans="1:4">
      <c r="A479">
        <v>1</v>
      </c>
      <c r="B479">
        <v>7468</v>
      </c>
      <c r="C479" t="s">
        <v>498</v>
      </c>
      <c r="D479">
        <v>5</v>
      </c>
    </row>
    <row r="480" spans="1:4">
      <c r="A480">
        <v>1</v>
      </c>
      <c r="B480">
        <v>7469</v>
      </c>
      <c r="C480" t="s">
        <v>499</v>
      </c>
      <c r="D480">
        <v>5</v>
      </c>
    </row>
    <row r="481" spans="1:4">
      <c r="A481">
        <v>1</v>
      </c>
      <c r="B481">
        <v>7475</v>
      </c>
      <c r="C481" t="s">
        <v>500</v>
      </c>
      <c r="D481">
        <v>5</v>
      </c>
    </row>
    <row r="482" spans="1:4">
      <c r="A482">
        <v>1</v>
      </c>
      <c r="B482">
        <v>7500</v>
      </c>
      <c r="C482" t="s">
        <v>501</v>
      </c>
      <c r="D482">
        <v>5</v>
      </c>
    </row>
    <row r="483" spans="1:4">
      <c r="A483">
        <v>1</v>
      </c>
      <c r="B483">
        <v>7501</v>
      </c>
      <c r="C483" t="s">
        <v>501</v>
      </c>
      <c r="D483">
        <v>5</v>
      </c>
    </row>
    <row r="484" spans="1:4">
      <c r="A484">
        <v>1</v>
      </c>
      <c r="B484">
        <v>7502</v>
      </c>
      <c r="C484" t="s">
        <v>501</v>
      </c>
      <c r="D484">
        <v>5</v>
      </c>
    </row>
    <row r="485" spans="1:4">
      <c r="A485">
        <v>1</v>
      </c>
      <c r="B485">
        <v>7503</v>
      </c>
      <c r="C485" t="s">
        <v>501</v>
      </c>
      <c r="D485">
        <v>5</v>
      </c>
    </row>
    <row r="486" spans="1:4">
      <c r="A486">
        <v>1</v>
      </c>
      <c r="B486">
        <v>7504</v>
      </c>
      <c r="C486" t="s">
        <v>424</v>
      </c>
      <c r="D486">
        <v>5</v>
      </c>
    </row>
    <row r="487" spans="1:4">
      <c r="A487">
        <v>1</v>
      </c>
      <c r="B487">
        <v>7505</v>
      </c>
      <c r="C487" t="s">
        <v>502</v>
      </c>
      <c r="D487">
        <v>5</v>
      </c>
    </row>
    <row r="488" spans="1:4">
      <c r="A488">
        <v>1</v>
      </c>
      <c r="B488">
        <v>7506</v>
      </c>
      <c r="C488" t="s">
        <v>503</v>
      </c>
      <c r="D488">
        <v>5</v>
      </c>
    </row>
    <row r="489" spans="1:4">
      <c r="A489">
        <v>1</v>
      </c>
      <c r="B489">
        <v>7507</v>
      </c>
      <c r="C489" t="s">
        <v>204</v>
      </c>
      <c r="D489">
        <v>5</v>
      </c>
    </row>
    <row r="490" spans="1:4">
      <c r="A490">
        <v>1</v>
      </c>
      <c r="B490">
        <v>7508</v>
      </c>
      <c r="C490" t="s">
        <v>504</v>
      </c>
      <c r="D490">
        <v>5</v>
      </c>
    </row>
    <row r="491" spans="1:4">
      <c r="A491">
        <v>1</v>
      </c>
      <c r="B491">
        <v>7600</v>
      </c>
      <c r="C491" t="s">
        <v>505</v>
      </c>
      <c r="D491">
        <v>5</v>
      </c>
    </row>
    <row r="492" spans="1:4">
      <c r="A492">
        <v>1</v>
      </c>
      <c r="B492">
        <v>7602</v>
      </c>
      <c r="C492" t="s">
        <v>501</v>
      </c>
      <c r="D492">
        <v>5</v>
      </c>
    </row>
    <row r="493" spans="1:4">
      <c r="A493">
        <v>1</v>
      </c>
      <c r="B493">
        <v>7603</v>
      </c>
      <c r="C493" t="s">
        <v>501</v>
      </c>
      <c r="D493">
        <v>5</v>
      </c>
    </row>
    <row r="494" spans="1:4">
      <c r="A494">
        <v>1</v>
      </c>
      <c r="B494">
        <v>7604</v>
      </c>
      <c r="C494" t="s">
        <v>506</v>
      </c>
      <c r="D494">
        <v>5</v>
      </c>
    </row>
    <row r="495" spans="1:4">
      <c r="A495">
        <v>1</v>
      </c>
      <c r="B495">
        <v>7605</v>
      </c>
      <c r="C495" t="s">
        <v>501</v>
      </c>
      <c r="D495">
        <v>5</v>
      </c>
    </row>
    <row r="496" spans="1:4">
      <c r="A496">
        <v>1</v>
      </c>
      <c r="B496">
        <v>7606</v>
      </c>
      <c r="C496" t="s">
        <v>507</v>
      </c>
      <c r="D496">
        <v>1</v>
      </c>
    </row>
    <row r="497" spans="1:4">
      <c r="A497">
        <v>1</v>
      </c>
      <c r="B497">
        <v>7607</v>
      </c>
      <c r="C497" t="s">
        <v>508</v>
      </c>
      <c r="D497">
        <v>5</v>
      </c>
    </row>
    <row r="498" spans="1:4">
      <c r="A498">
        <v>1</v>
      </c>
      <c r="B498">
        <v>7608</v>
      </c>
      <c r="C498" t="s">
        <v>501</v>
      </c>
      <c r="D498">
        <v>5</v>
      </c>
    </row>
    <row r="499" spans="1:4">
      <c r="A499">
        <v>1</v>
      </c>
      <c r="B499">
        <v>7609</v>
      </c>
      <c r="C499" t="s">
        <v>501</v>
      </c>
      <c r="D499">
        <v>5</v>
      </c>
    </row>
    <row r="500" spans="1:4">
      <c r="A500">
        <v>1</v>
      </c>
      <c r="B500">
        <v>7610</v>
      </c>
      <c r="C500" t="s">
        <v>501</v>
      </c>
      <c r="D500">
        <v>5</v>
      </c>
    </row>
    <row r="501" spans="1:4">
      <c r="A501">
        <v>1</v>
      </c>
      <c r="B501">
        <v>7611</v>
      </c>
      <c r="C501" t="s">
        <v>501</v>
      </c>
      <c r="D501">
        <v>5</v>
      </c>
    </row>
    <row r="502" spans="1:4">
      <c r="A502">
        <v>1</v>
      </c>
      <c r="B502">
        <v>7612</v>
      </c>
      <c r="C502" t="s">
        <v>501</v>
      </c>
      <c r="D502">
        <v>5</v>
      </c>
    </row>
    <row r="503" spans="1:4">
      <c r="A503">
        <v>1</v>
      </c>
      <c r="B503">
        <v>7613</v>
      </c>
      <c r="C503" t="s">
        <v>501</v>
      </c>
      <c r="D503">
        <v>5</v>
      </c>
    </row>
    <row r="504" spans="1:4">
      <c r="A504">
        <v>1</v>
      </c>
      <c r="B504">
        <v>7614</v>
      </c>
      <c r="C504" t="s">
        <v>501</v>
      </c>
      <c r="D504">
        <v>5</v>
      </c>
    </row>
    <row r="505" spans="1:4">
      <c r="A505">
        <v>1</v>
      </c>
      <c r="B505">
        <v>7615</v>
      </c>
      <c r="C505" t="s">
        <v>501</v>
      </c>
      <c r="D505">
        <v>5</v>
      </c>
    </row>
    <row r="506" spans="1:4">
      <c r="A506">
        <v>1</v>
      </c>
      <c r="B506">
        <v>7616</v>
      </c>
      <c r="C506" t="s">
        <v>501</v>
      </c>
      <c r="D506">
        <v>5</v>
      </c>
    </row>
    <row r="507" spans="1:4">
      <c r="A507">
        <v>1</v>
      </c>
      <c r="B507">
        <v>7617</v>
      </c>
      <c r="C507" t="s">
        <v>509</v>
      </c>
      <c r="D507">
        <v>5</v>
      </c>
    </row>
    <row r="508" spans="1:4">
      <c r="A508">
        <v>1</v>
      </c>
      <c r="B508">
        <v>7683</v>
      </c>
      <c r="C508" t="s">
        <v>510</v>
      </c>
      <c r="D508">
        <v>5</v>
      </c>
    </row>
    <row r="509" spans="1:4">
      <c r="A509">
        <v>1</v>
      </c>
      <c r="B509">
        <v>7684</v>
      </c>
      <c r="C509" t="s">
        <v>511</v>
      </c>
      <c r="D509">
        <v>5</v>
      </c>
    </row>
    <row r="510" spans="1:4">
      <c r="A510">
        <v>1</v>
      </c>
      <c r="B510">
        <v>7685</v>
      </c>
      <c r="C510" t="s">
        <v>512</v>
      </c>
      <c r="D510">
        <v>5</v>
      </c>
    </row>
    <row r="511" spans="1:4">
      <c r="A511">
        <v>1</v>
      </c>
      <c r="B511">
        <v>7686</v>
      </c>
      <c r="C511" t="s">
        <v>513</v>
      </c>
      <c r="D511">
        <v>5</v>
      </c>
    </row>
    <row r="512" spans="1:4">
      <c r="A512">
        <v>1</v>
      </c>
      <c r="B512">
        <v>7687</v>
      </c>
      <c r="C512" t="s">
        <v>514</v>
      </c>
      <c r="D512">
        <v>5</v>
      </c>
    </row>
    <row r="513" spans="1:4">
      <c r="A513">
        <v>1</v>
      </c>
      <c r="B513">
        <v>7700</v>
      </c>
      <c r="C513" t="s">
        <v>515</v>
      </c>
      <c r="D513">
        <v>5</v>
      </c>
    </row>
    <row r="514" spans="1:4">
      <c r="A514">
        <v>1</v>
      </c>
      <c r="B514">
        <v>7701</v>
      </c>
      <c r="C514" t="s">
        <v>516</v>
      </c>
      <c r="D514">
        <v>5</v>
      </c>
    </row>
    <row r="515" spans="1:4">
      <c r="A515">
        <v>1</v>
      </c>
      <c r="B515">
        <v>7710</v>
      </c>
      <c r="C515" t="s">
        <v>517</v>
      </c>
      <c r="D515">
        <v>5</v>
      </c>
    </row>
    <row r="516" spans="1:4">
      <c r="A516">
        <v>1</v>
      </c>
      <c r="B516">
        <v>7715</v>
      </c>
      <c r="C516" t="s">
        <v>518</v>
      </c>
      <c r="D516">
        <v>5</v>
      </c>
    </row>
    <row r="517" spans="1:4">
      <c r="A517">
        <v>1</v>
      </c>
      <c r="B517">
        <v>7716</v>
      </c>
      <c r="C517" t="s">
        <v>519</v>
      </c>
      <c r="D517">
        <v>5</v>
      </c>
    </row>
    <row r="518" spans="1:4">
      <c r="A518">
        <v>1</v>
      </c>
      <c r="B518">
        <v>7750</v>
      </c>
      <c r="C518" t="s">
        <v>520</v>
      </c>
      <c r="D518">
        <v>5</v>
      </c>
    </row>
    <row r="519" spans="1:4">
      <c r="A519">
        <v>1</v>
      </c>
      <c r="B519">
        <v>7800</v>
      </c>
      <c r="C519" t="s">
        <v>521</v>
      </c>
      <c r="D519">
        <v>5</v>
      </c>
    </row>
    <row r="520" spans="1:4">
      <c r="A520">
        <v>1</v>
      </c>
      <c r="B520">
        <v>7801</v>
      </c>
      <c r="C520" t="s">
        <v>522</v>
      </c>
      <c r="D520">
        <v>5</v>
      </c>
    </row>
    <row r="521" spans="1:4">
      <c r="A521">
        <v>1</v>
      </c>
      <c r="B521">
        <v>7802</v>
      </c>
      <c r="C521" t="s">
        <v>523</v>
      </c>
      <c r="D521">
        <v>5</v>
      </c>
    </row>
    <row r="522" spans="1:4">
      <c r="A522">
        <v>1</v>
      </c>
      <c r="B522">
        <v>7803</v>
      </c>
      <c r="C522" t="s">
        <v>524</v>
      </c>
      <c r="D522">
        <v>5</v>
      </c>
    </row>
    <row r="523" spans="1:4">
      <c r="A523">
        <v>1</v>
      </c>
      <c r="B523">
        <v>7804</v>
      </c>
      <c r="C523" t="s">
        <v>525</v>
      </c>
      <c r="D523">
        <v>5</v>
      </c>
    </row>
    <row r="524" spans="1:4">
      <c r="A524">
        <v>1</v>
      </c>
      <c r="B524">
        <v>7805</v>
      </c>
      <c r="C524" t="s">
        <v>526</v>
      </c>
      <c r="D524">
        <v>5</v>
      </c>
    </row>
    <row r="525" spans="1:4">
      <c r="A525">
        <v>1</v>
      </c>
      <c r="B525">
        <v>7806</v>
      </c>
      <c r="C525" t="s">
        <v>527</v>
      </c>
      <c r="D525">
        <v>5</v>
      </c>
    </row>
    <row r="526" spans="1:4">
      <c r="A526">
        <v>1</v>
      </c>
      <c r="B526">
        <v>7810</v>
      </c>
      <c r="C526" t="s">
        <v>528</v>
      </c>
      <c r="D526">
        <v>5</v>
      </c>
    </row>
    <row r="527" spans="1:4">
      <c r="A527">
        <v>1</v>
      </c>
      <c r="B527">
        <v>7815</v>
      </c>
      <c r="C527" t="s">
        <v>529</v>
      </c>
      <c r="D527">
        <v>5</v>
      </c>
    </row>
    <row r="528" spans="1:4">
      <c r="A528">
        <v>1</v>
      </c>
      <c r="B528">
        <v>7816</v>
      </c>
      <c r="C528" t="s">
        <v>530</v>
      </c>
      <c r="D528">
        <v>5</v>
      </c>
    </row>
    <row r="529" spans="1:4">
      <c r="A529">
        <v>1</v>
      </c>
      <c r="B529">
        <v>7850</v>
      </c>
      <c r="C529" t="s">
        <v>531</v>
      </c>
      <c r="D529">
        <v>5</v>
      </c>
    </row>
    <row r="530" spans="1:4">
      <c r="A530">
        <v>1</v>
      </c>
      <c r="B530">
        <v>7860</v>
      </c>
      <c r="C530" t="s">
        <v>532</v>
      </c>
      <c r="D530">
        <v>5</v>
      </c>
    </row>
    <row r="531" spans="1:4">
      <c r="A531">
        <v>1</v>
      </c>
      <c r="B531">
        <v>7861</v>
      </c>
      <c r="C531" t="s">
        <v>533</v>
      </c>
      <c r="D531">
        <v>5</v>
      </c>
    </row>
    <row r="532" spans="1:4">
      <c r="A532">
        <v>1</v>
      </c>
      <c r="B532">
        <v>7870</v>
      </c>
      <c r="C532" t="s">
        <v>534</v>
      </c>
      <c r="D532">
        <v>5</v>
      </c>
    </row>
    <row r="533" spans="1:4">
      <c r="A533">
        <v>1</v>
      </c>
      <c r="B533">
        <v>7871</v>
      </c>
      <c r="C533" t="s">
        <v>535</v>
      </c>
      <c r="D533">
        <v>5</v>
      </c>
    </row>
    <row r="534" spans="1:4">
      <c r="A534">
        <v>1</v>
      </c>
      <c r="B534">
        <v>7875</v>
      </c>
      <c r="C534" t="s">
        <v>536</v>
      </c>
      <c r="D534">
        <v>5</v>
      </c>
    </row>
    <row r="535" spans="1:4">
      <c r="A535">
        <v>1</v>
      </c>
      <c r="B535">
        <v>8000</v>
      </c>
      <c r="C535" t="s">
        <v>537</v>
      </c>
      <c r="D535">
        <v>5</v>
      </c>
    </row>
    <row r="536" spans="1:4">
      <c r="A536">
        <v>1</v>
      </c>
      <c r="B536">
        <v>8100</v>
      </c>
      <c r="C536" t="s">
        <v>538</v>
      </c>
      <c r="D536">
        <v>5</v>
      </c>
    </row>
    <row r="537" spans="1:4">
      <c r="A537">
        <v>1</v>
      </c>
      <c r="B537">
        <v>8200</v>
      </c>
      <c r="C537" t="s">
        <v>539</v>
      </c>
      <c r="D537">
        <v>5</v>
      </c>
    </row>
    <row r="538" spans="1:4">
      <c r="A538">
        <v>1</v>
      </c>
      <c r="B538">
        <v>9990</v>
      </c>
      <c r="C538" t="s">
        <v>540</v>
      </c>
      <c r="D538">
        <v>5</v>
      </c>
    </row>
    <row r="539" spans="1:4">
      <c r="A539">
        <v>1</v>
      </c>
      <c r="B539">
        <v>9995</v>
      </c>
      <c r="C539" t="s">
        <v>635</v>
      </c>
      <c r="D539">
        <v>5</v>
      </c>
    </row>
    <row r="540" spans="1:4">
      <c r="A540">
        <v>1</v>
      </c>
      <c r="B540">
        <v>9999</v>
      </c>
      <c r="C540" t="s">
        <v>245</v>
      </c>
      <c r="D540">
        <v>5</v>
      </c>
    </row>
    <row r="541" spans="1:4">
      <c r="A541">
        <v>1</v>
      </c>
      <c r="B541">
        <v>99999999</v>
      </c>
      <c r="C541" t="s">
        <v>541</v>
      </c>
      <c r="D54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
  <sheetViews>
    <sheetView workbookViewId="0"/>
  </sheetViews>
  <sheetFormatPr defaultColWidth="8.85546875" defaultRowHeight="15"/>
  <sheetData>
    <row r="1" spans="1:19">
      <c r="A1" s="1" t="s">
        <v>28</v>
      </c>
      <c r="B1" s="1" t="s">
        <v>0</v>
      </c>
      <c r="C1" s="1" t="s">
        <v>29</v>
      </c>
      <c r="D1" s="1" t="s">
        <v>30</v>
      </c>
      <c r="E1" s="1" t="s">
        <v>11</v>
      </c>
      <c r="F1" s="1" t="s">
        <v>31</v>
      </c>
      <c r="G1" s="1" t="s">
        <v>32</v>
      </c>
      <c r="H1" s="1" t="s">
        <v>33</v>
      </c>
      <c r="I1" s="1" t="s">
        <v>34</v>
      </c>
      <c r="J1" s="1" t="s">
        <v>35</v>
      </c>
      <c r="K1" s="1" t="s">
        <v>36</v>
      </c>
      <c r="L1" s="1" t="s">
        <v>37</v>
      </c>
      <c r="M1" s="1" t="s">
        <v>38</v>
      </c>
      <c r="N1" s="1" t="s">
        <v>39</v>
      </c>
      <c r="O1" s="1" t="s">
        <v>40</v>
      </c>
      <c r="P1" s="1" t="s">
        <v>41</v>
      </c>
      <c r="Q1" s="1" t="s">
        <v>42</v>
      </c>
      <c r="R1" s="1" t="s">
        <v>43</v>
      </c>
      <c r="S1" s="1" t="s">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defaultColWidth="8.85546875" defaultRowHeight="15"/>
  <sheetData>
    <row r="1" spans="1:4">
      <c r="A1" s="1" t="s">
        <v>5</v>
      </c>
      <c r="B1" s="1" t="s">
        <v>0</v>
      </c>
      <c r="C1" s="1" t="s">
        <v>45</v>
      </c>
      <c r="D1" s="1" t="s">
        <v>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heetViews>
  <sheetFormatPr defaultColWidth="8.85546875" defaultRowHeight="15"/>
  <sheetData>
    <row r="1" spans="1:10">
      <c r="A1" s="1" t="s">
        <v>5</v>
      </c>
      <c r="B1" s="1" t="s">
        <v>0</v>
      </c>
      <c r="C1" s="1" t="s">
        <v>47</v>
      </c>
      <c r="D1" s="1" t="s">
        <v>48</v>
      </c>
      <c r="E1" s="1" t="s">
        <v>49</v>
      </c>
      <c r="F1" s="1" t="s">
        <v>50</v>
      </c>
      <c r="G1" s="1" t="s">
        <v>51</v>
      </c>
      <c r="H1" s="1" t="s">
        <v>52</v>
      </c>
      <c r="I1" s="1" t="s">
        <v>53</v>
      </c>
      <c r="J1" s="1" t="s">
        <v>54</v>
      </c>
    </row>
    <row r="2" spans="1:10">
      <c r="A2" t="s">
        <v>84</v>
      </c>
      <c r="B2">
        <v>1</v>
      </c>
      <c r="C2" t="s">
        <v>85</v>
      </c>
      <c r="E2" t="s">
        <v>86</v>
      </c>
      <c r="F2" t="s">
        <v>87</v>
      </c>
      <c r="G2" t="s">
        <v>88</v>
      </c>
      <c r="H2" t="s">
        <v>89</v>
      </c>
      <c r="I2">
        <v>0</v>
      </c>
      <c r="J2"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ColWidth="8.85546875" defaultRowHeight="15"/>
  <sheetData>
    <row r="1" spans="1:9">
      <c r="A1" s="1" t="s">
        <v>5</v>
      </c>
      <c r="B1" s="1" t="s">
        <v>0</v>
      </c>
      <c r="C1" s="1" t="s">
        <v>55</v>
      </c>
      <c r="D1" s="1" t="s">
        <v>56</v>
      </c>
      <c r="E1" s="1" t="s">
        <v>57</v>
      </c>
      <c r="F1" s="1" t="s">
        <v>58</v>
      </c>
      <c r="G1" s="1" t="s">
        <v>59</v>
      </c>
      <c r="H1" s="1" t="s">
        <v>60</v>
      </c>
      <c r="I1" s="1" t="s">
        <v>61</v>
      </c>
    </row>
    <row r="2" spans="1:9">
      <c r="A2" t="s">
        <v>84</v>
      </c>
      <c r="B2">
        <v>1</v>
      </c>
      <c r="C2">
        <v>7</v>
      </c>
      <c r="D2">
        <v>12</v>
      </c>
      <c r="H2">
        <v>3</v>
      </c>
      <c r="I2">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defaultColWidth="8.85546875" defaultRowHeight="15"/>
  <sheetData>
    <row r="1" spans="1:5">
      <c r="A1" s="1" t="s">
        <v>5</v>
      </c>
      <c r="B1" s="1" t="s">
        <v>0</v>
      </c>
      <c r="C1" s="1" t="s">
        <v>62</v>
      </c>
      <c r="D1" s="1" t="s">
        <v>63</v>
      </c>
      <c r="E1" s="1" t="s">
        <v>64</v>
      </c>
    </row>
    <row r="2" spans="1:5">
      <c r="A2" t="s">
        <v>84</v>
      </c>
      <c r="B2">
        <v>1</v>
      </c>
      <c r="C2">
        <v>1</v>
      </c>
      <c r="D2" t="s">
        <v>584</v>
      </c>
      <c r="E2">
        <v>12</v>
      </c>
    </row>
    <row r="3" spans="1:5">
      <c r="A3" t="s">
        <v>84</v>
      </c>
      <c r="B3">
        <v>1</v>
      </c>
      <c r="C3">
        <v>2</v>
      </c>
      <c r="D3" t="s">
        <v>91</v>
      </c>
      <c r="E3">
        <v>12</v>
      </c>
    </row>
    <row r="4" spans="1:5">
      <c r="A4" t="s">
        <v>84</v>
      </c>
      <c r="B4">
        <v>1</v>
      </c>
      <c r="C4">
        <v>3</v>
      </c>
      <c r="D4" t="s">
        <v>617</v>
      </c>
      <c r="E4">
        <v>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ColWidth="8.85546875" defaultRowHeight="15"/>
  <sheetData>
    <row r="1" spans="1:6">
      <c r="A1" s="1" t="s">
        <v>5</v>
      </c>
      <c r="B1" s="1" t="s">
        <v>0</v>
      </c>
      <c r="C1" s="1" t="s">
        <v>65</v>
      </c>
      <c r="D1" s="1" t="s">
        <v>66</v>
      </c>
      <c r="E1" s="1" t="s">
        <v>67</v>
      </c>
      <c r="F1" s="1" t="s">
        <v>68</v>
      </c>
    </row>
    <row r="2" spans="1:6">
      <c r="A2" t="s">
        <v>84</v>
      </c>
      <c r="B2">
        <v>1</v>
      </c>
      <c r="C2">
        <v>1</v>
      </c>
      <c r="D2" t="s">
        <v>587</v>
      </c>
      <c r="E2" t="s">
        <v>542</v>
      </c>
      <c r="F2">
        <v>1</v>
      </c>
    </row>
    <row r="3" spans="1:6">
      <c r="A3" t="s">
        <v>84</v>
      </c>
      <c r="B3">
        <v>1</v>
      </c>
      <c r="C3">
        <v>2</v>
      </c>
      <c r="D3" t="s">
        <v>543</v>
      </c>
      <c r="E3" t="s">
        <v>542</v>
      </c>
      <c r="F3">
        <v>1</v>
      </c>
    </row>
    <row r="4" spans="1:6">
      <c r="A4" t="s">
        <v>84</v>
      </c>
      <c r="B4">
        <v>1</v>
      </c>
      <c r="C4">
        <v>3</v>
      </c>
      <c r="D4" t="s">
        <v>544</v>
      </c>
      <c r="E4" t="s">
        <v>542</v>
      </c>
      <c r="F4">
        <v>1</v>
      </c>
    </row>
    <row r="5" spans="1:6">
      <c r="A5" t="s">
        <v>84</v>
      </c>
      <c r="B5">
        <v>1</v>
      </c>
      <c r="C5" t="s">
        <v>545</v>
      </c>
      <c r="D5" t="s">
        <v>546</v>
      </c>
      <c r="E5" t="s">
        <v>542</v>
      </c>
      <c r="F5">
        <v>2</v>
      </c>
    </row>
    <row r="6" spans="1:6">
      <c r="A6" t="s">
        <v>84</v>
      </c>
      <c r="B6">
        <v>1</v>
      </c>
      <c r="C6" t="s">
        <v>622</v>
      </c>
      <c r="D6" t="s">
        <v>623</v>
      </c>
      <c r="E6" t="s">
        <v>542</v>
      </c>
      <c r="F6">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9d2dc1-af10-4521-90a8-bd34208739f5">XXPXWZJZY6FS-1540401536-173208</_dlc_DocId>
    <_dlc_DocIdUrl xmlns="099d2dc1-af10-4521-90a8-bd34208739f5">
      <Url>https://csuconcordia.sharepoint.com/teams/Finance/_layouts/15/DocIdRedir.aspx?ID=XXPXWZJZY6FS-1540401536-173208</Url>
      <Description>XXPXWZJZY6FS-1540401536-173208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A783E4CCAAB441AFB8DCBBCD421ED6" ma:contentTypeVersion="437" ma:contentTypeDescription="Create a new document." ma:contentTypeScope="" ma:versionID="083e126664d15e9ba3cef59c6a981ea6">
  <xsd:schema xmlns:xsd="http://www.w3.org/2001/XMLSchema" xmlns:xs="http://www.w3.org/2001/XMLSchema" xmlns:p="http://schemas.microsoft.com/office/2006/metadata/properties" xmlns:ns2="099d2dc1-af10-4521-90a8-bd34208739f5" xmlns:ns3="3d9e2e1f-6f30-4f66-9a82-a30fe8dd9ad2" targetNamespace="http://schemas.microsoft.com/office/2006/metadata/properties" ma:root="true" ma:fieldsID="ef42f45be0efdef74b51287d491a199f" ns2:_="" ns3:_="">
    <xsd:import namespace="099d2dc1-af10-4521-90a8-bd34208739f5"/>
    <xsd:import namespace="3d9e2e1f-6f30-4f66-9a82-a30fe8dd9ad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d2dc1-af10-4521-90a8-bd34208739f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9e2e1f-6f30-4f66-9a82-a30fe8dd9ad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6D29E-AE99-449A-B5A7-ACA5A430A43B}">
  <ds:schemaRefs>
    <ds:schemaRef ds:uri="http://schemas.microsoft.com/office/2006/metadata/properties"/>
    <ds:schemaRef ds:uri="http://purl.org/dc/elements/1.1/"/>
    <ds:schemaRef ds:uri="3d9e2e1f-6f30-4f66-9a82-a30fe8dd9ad2"/>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99d2dc1-af10-4521-90a8-bd34208739f5"/>
    <ds:schemaRef ds:uri="http://www.w3.org/XML/1998/namespace"/>
    <ds:schemaRef ds:uri="http://purl.org/dc/dcmitype/"/>
  </ds:schemaRefs>
</ds:datastoreItem>
</file>

<file path=customXml/itemProps2.xml><?xml version="1.0" encoding="utf-8"?>
<ds:datastoreItem xmlns:ds="http://schemas.openxmlformats.org/officeDocument/2006/customXml" ds:itemID="{AADD0938-F9AA-4C55-926C-7A20B9D70841}">
  <ds:schemaRefs>
    <ds:schemaRef ds:uri="http://schemas.microsoft.com/sharepoint/events"/>
  </ds:schemaRefs>
</ds:datastoreItem>
</file>

<file path=customXml/itemProps3.xml><?xml version="1.0" encoding="utf-8"?>
<ds:datastoreItem xmlns:ds="http://schemas.openxmlformats.org/officeDocument/2006/customXml" ds:itemID="{C49E5E42-2B69-4380-82B1-03B4CC56A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d2dc1-af10-4521-90a8-bd34208739f5"/>
    <ds:schemaRef ds:uri="3d9e2e1f-6f30-4f66-9a82-a30fe8dd9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E84C4C-D424-4B43-8FDA-448540221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Summary</vt:lpstr>
      <vt:lpstr>Budget 2019-2020 - Detail</vt:lpstr>
      <vt:lpstr>Fees</vt:lpstr>
      <vt:lpstr>CUPE Salary grid</vt:lpstr>
      <vt:lpstr>Staff Salaries</vt:lpstr>
      <vt:lpstr>Telephone</vt:lpstr>
      <vt:lpstr>IT</vt:lpstr>
      <vt:lpstr>Advocacy Centre</vt:lpstr>
      <vt:lpstr>Academic Initiatives</vt:lpstr>
      <vt:lpstr>BIPOC Initiatives</vt:lpstr>
      <vt:lpstr>Campaigns</vt:lpstr>
      <vt:lpstr>Community Action Fund</vt:lpstr>
      <vt:lpstr>Design &amp; Communications</vt:lpstr>
      <vt:lpstr>Elections</vt:lpstr>
      <vt:lpstr>Executive Salaries</vt:lpstr>
      <vt:lpstr>HOJO</vt:lpstr>
      <vt:lpstr>Legal Information Clinic</vt:lpstr>
      <vt:lpstr>Loyola Initiatives</vt:lpstr>
      <vt:lpstr>Office Expenses</vt:lpstr>
      <vt:lpstr>Orientation</vt:lpstr>
      <vt:lpstr>Peer Support Recovery Service</vt:lpstr>
      <vt:lpstr>Speaker Series</vt:lpstr>
      <vt:lpstr>Student Life Initiaitves</vt:lpstr>
      <vt:lpstr>Sustainability Initiatives</vt:lpstr>
      <vt:lpstr>Woodnote Housing Coop</vt:lpstr>
      <vt:lpstr>Period</vt:lpstr>
      <vt:lpstr>PERIODS</vt:lpstr>
      <vt:lpstr>'Executive Salaries'!Print_Area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Viken Himidian</dc:creator>
  <cp:lastModifiedBy>Désirée Blizzard</cp:lastModifiedBy>
  <cp:lastPrinted>2019-06-03T16:26:49Z</cp:lastPrinted>
  <dcterms:created xsi:type="dcterms:W3CDTF">2017-07-19T17:55:19Z</dcterms:created>
  <dcterms:modified xsi:type="dcterms:W3CDTF">2019-06-26T14:44:29Z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0x01010050A783E4CCAAB441AFB8DCBBCD421ED6</vt:lpwstr>
  </property>
  <property fmtid="{D5CDD505-2E9C-101B-9397-08002B2CF9AE}" pid="3" name="Order">
    <vt:r8>8635800</vt:r8>
  </property>
  <property fmtid="{D5CDD505-2E9C-101B-9397-08002B2CF9AE}" pid="4" name="_dlc_DocIdItemGuid">
    <vt:lpwstr>f43357f0-8d62-4b12-a8b6-3eafc2ec639a</vt:lpwstr>
  </property>
</Properties>
</file>